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EAA7708F-D1A2-45B7-A427-DF58F8EC005A}" xr6:coauthVersionLast="47" xr6:coauthVersionMax="47" xr10:uidLastSave="{00000000-0000-0000-0000-000000000000}"/>
  <bookViews>
    <workbookView xWindow="-108" yWindow="-108" windowWidth="23256" windowHeight="12456" xr2:uid="{5FA7A9B3-BFAA-4501-88D2-1B13E62FDFBD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" i="5" l="1"/>
  <c r="J2" i="4"/>
  <c r="L2" i="3"/>
  <c r="I2" i="2"/>
  <c r="I3" i="2"/>
  <c r="I4" i="2"/>
  <c r="I5" i="2"/>
  <c r="I6" i="2"/>
  <c r="I7" i="2"/>
  <c r="I8" i="2"/>
  <c r="I9" i="2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<sst xmlns="http://schemas.openxmlformats.org/spreadsheetml/2006/main" count="167" uniqueCount="25">
  <si>
    <t>Employee</t>
  </si>
  <si>
    <t>Region</t>
  </si>
  <si>
    <t>Revenue</t>
  </si>
  <si>
    <t>Cost</t>
  </si>
  <si>
    <t>Profit</t>
  </si>
  <si>
    <t>Status</t>
  </si>
  <si>
    <t>Start Date</t>
  </si>
  <si>
    <t>End Date</t>
  </si>
  <si>
    <t>East</t>
  </si>
  <si>
    <t>Completed</t>
  </si>
  <si>
    <t>West</t>
  </si>
  <si>
    <t>Pending</t>
  </si>
  <si>
    <t>North</t>
  </si>
  <si>
    <t>Cancelled</t>
  </si>
  <si>
    <t>Margin %</t>
  </si>
  <si>
    <t>Sales % of Total</t>
  </si>
  <si>
    <t>Michael Johnson</t>
  </si>
  <si>
    <t>Emily Williams</t>
  </si>
  <si>
    <t>James Anderson</t>
  </si>
  <si>
    <t>Olivia Brown</t>
  </si>
  <si>
    <t>Daniel Miller</t>
  </si>
  <si>
    <t>Sophia Davis</t>
  </si>
  <si>
    <t>Matthew Wilson</t>
  </si>
  <si>
    <t>Ava Martinez</t>
  </si>
  <si>
    <t>Number of Weekdays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</si>
</sst>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5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15" fontId="0" fillId="0" borderId="3" xfId="0" applyNumberForma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15" fontId="0" fillId="0" borderId="8" xfId="0" applyNumberFormat="1" applyBorder="1" applyAlignment="1">
      <alignment vertical="center"/>
    </xf>
    <xf numFmtId="15" fontId="0" fillId="0" borderId="9" xfId="0" applyNumberFormat="1" applyBorder="1" applyAlignment="1">
      <alignment vertical="center"/>
    </xf>
    <xf numFmtId="168" fontId="0" fillId="0" borderId="6" xfId="0" applyNumberFormat="1" applyBorder="1" applyAlignment="1">
      <alignment vertical="center"/>
    </xf>
    <xf numFmtId="168" fontId="0" fillId="0" borderId="3" xfId="0" applyNumberFormat="1" applyBorder="1" applyAlignment="1">
      <alignment vertical="center"/>
    </xf>
    <xf numFmtId="168" fontId="0" fillId="0" borderId="9" xfId="0" applyNumberFormat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" xfId="0" applyBorder="1"/>
    <xf numFmtId="0" fontId="0" fillId="0" borderId="11" xfId="0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3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62"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0.0%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0.0%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A1B738-A192-4581-B328-23770CC6AA89}" name="Table1" displayName="Table1" ref="A1:I9" totalsRowShown="0" headerRowDxfId="50" headerRowBorderDxfId="60" tableBorderDxfId="61" totalsRowBorderDxfId="59">
  <tableColumns count="9">
    <tableColumn id="1" xr3:uid="{F1383D87-AFE5-4DEB-851A-6D98EA07B329}" name="Employee" dataDxfId="58"/>
    <tableColumn id="2" xr3:uid="{161AEE4D-240B-4E1D-A1B8-735BA29ACE31}" name="Region" dataDxfId="57"/>
    <tableColumn id="3" xr3:uid="{A001711B-F69F-47A6-91DD-04282C939AA4}" name="Revenue" dataDxfId="56"/>
    <tableColumn id="4" xr3:uid="{0EABE9A3-7072-407B-9475-04A6AB596E65}" name="Cost" dataDxfId="55"/>
    <tableColumn id="5" xr3:uid="{E070CB19-CF89-42E1-85ED-C3BC35EB9448}" name="Profit" dataDxfId="54"/>
    <tableColumn id="6" xr3:uid="{2203CE65-060D-4AEC-B5C5-265147D35FCA}" name="Status" dataDxfId="53"/>
    <tableColumn id="7" xr3:uid="{109CF31B-E4C0-48D5-80E9-0F3DD864B022}" name="Start Date" dataDxfId="52"/>
    <tableColumn id="8" xr3:uid="{3A5C43C3-9AD7-4450-B9B7-E49035974413}" name="End Date" dataDxfId="51"/>
    <tableColumn id="9" xr3:uid="{69213A3B-B5C3-4F95-931C-069D6BFBCE1F}" name="Margin %" dataDxfId="49">
      <calculatedColumnFormula>Table1[[#This Row],[Profit]]/Table1[[#This Row],[Revenue]]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10CD31-720E-4427-A5CB-A9375DE9A269}" name="Table13" displayName="Table13" ref="A1:I9" totalsRowShown="0" headerRowDxfId="48" headerRowBorderDxfId="46" tableBorderDxfId="47" totalsRowBorderDxfId="45">
  <tableColumns count="9">
    <tableColumn id="1" xr3:uid="{5A6E42FE-164D-46AE-AD5F-58BC71AE1034}" name="Employee" dataDxfId="44"/>
    <tableColumn id="2" xr3:uid="{C7D13FBF-C3E7-45D7-8F10-B71E4691F8EE}" name="Region" dataDxfId="43"/>
    <tableColumn id="3" xr3:uid="{8CBA7CC7-35B0-4340-AAE7-C05856457056}" name="Revenue" dataDxfId="42"/>
    <tableColumn id="4" xr3:uid="{F422AF74-706E-462C-BF05-94C578FB0FCC}" name="Cost" dataDxfId="41"/>
    <tableColumn id="5" xr3:uid="{C3586BC0-4FA8-444B-911A-090D3A941D71}" name="Profit" dataDxfId="40"/>
    <tableColumn id="6" xr3:uid="{239EB15F-F693-470E-A479-8D36CE3C5ACE}" name="Status" dataDxfId="39"/>
    <tableColumn id="7" xr3:uid="{66E3A0EE-A3B2-4AC7-8908-61C37A6C0B3B}" name="Start Date" dataDxfId="38"/>
    <tableColumn id="8" xr3:uid="{9C1B9CFA-3F03-4614-ADD4-D8E47F9064EC}" name="End Date" dataDxfId="37"/>
    <tableColumn id="10" xr3:uid="{08305210-9EDA-44C1-BBA9-35A2C9CB0B8D}" name="Sales % of Total" dataDxfId="36">
      <calculatedColumnFormula>Table13[[#This Row],[Revenue]]/SUM(Table13[Revenue])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C416F0-2EA7-4D12-8480-F904403BE475}" name="Table134" displayName="Table134" ref="A1:H9" totalsRowShown="0" headerRowDxfId="35" headerRowBorderDxfId="33" tableBorderDxfId="34" totalsRowBorderDxfId="32">
  <tableColumns count="8">
    <tableColumn id="1" xr3:uid="{1703E822-9366-4890-B8CC-410BA712A627}" name="Employee" dataDxfId="31"/>
    <tableColumn id="2" xr3:uid="{2CDF16F0-E9BE-4C7F-9AA9-8322957C0F6C}" name="Region" dataDxfId="30"/>
    <tableColumn id="3" xr3:uid="{A9892691-B198-433E-B99A-F4BD13106C9C}" name="Revenue" dataDxfId="29"/>
    <tableColumn id="4" xr3:uid="{2E70419F-A860-4F0B-BBFA-D18E3FCEE069}" name="Cost" dataDxfId="28"/>
    <tableColumn id="5" xr3:uid="{A0D7F3E4-A5A4-436B-8E45-C6FBBA9C8D62}" name="Profit" dataDxfId="27"/>
    <tableColumn id="6" xr3:uid="{0667B549-D79C-4E60-82E9-D54569340207}" name="Status" dataDxfId="26"/>
    <tableColumn id="7" xr3:uid="{F270DF34-1CC2-4F05-86FC-2315EFB62E11}" name="Start Date" dataDxfId="25"/>
    <tableColumn id="8" xr3:uid="{A7BFEB26-524D-4B68-95C8-53B820295642}" name="End Dat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49FD380-4F73-472D-ADE1-AAB168D944CB}" name="Table1345" displayName="Table1345" ref="A1:H9" totalsRowShown="0" headerRowDxfId="23" headerRowBorderDxfId="21" tableBorderDxfId="22" totalsRowBorderDxfId="20">
  <tableColumns count="8">
    <tableColumn id="1" xr3:uid="{F8767FAB-408F-47AB-A8F3-1BAE6D81D3CF}" name="Employee" dataDxfId="19"/>
    <tableColumn id="2" xr3:uid="{C289C414-19F8-4CB7-BE8A-4FF332A8587B}" name="Region" dataDxfId="18"/>
    <tableColumn id="3" xr3:uid="{5600A117-D65E-499D-9046-E37F4823517E}" name="Revenue" dataDxfId="17"/>
    <tableColumn id="4" xr3:uid="{B851A6C9-CF27-442F-BB2F-E49568883F3F}" name="Cost" dataDxfId="16"/>
    <tableColumn id="5" xr3:uid="{B0D6F5B1-1D14-4B31-8B72-8FF6A0455C5F}" name="Profit" dataDxfId="15"/>
    <tableColumn id="6" xr3:uid="{A6E9F254-D009-4AB4-A421-C7F8F7913339}" name="Status" dataDxfId="14"/>
    <tableColumn id="7" xr3:uid="{5BB82B5E-DCAE-44E7-8978-095B66C7260B}" name="Start Date" dataDxfId="13"/>
    <tableColumn id="8" xr3:uid="{D64F705B-8C8A-4BE1-95E5-D361152E64E5}" name="End Date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0622698-E2EF-4F1B-ABD1-4CF04E6C4650}" name="Table13456" displayName="Table13456" ref="A1:H9" totalsRowShown="0" headerRowDxfId="11" headerRowBorderDxfId="9" tableBorderDxfId="10" totalsRowBorderDxfId="8">
  <tableColumns count="8">
    <tableColumn id="1" xr3:uid="{D0D761EB-7904-411D-AECE-1333D24B3FD5}" name="Employee" dataDxfId="7"/>
    <tableColumn id="2" xr3:uid="{4DCF89B0-6AAC-4B3A-9CF1-EB24067AD030}" name="Region" dataDxfId="6"/>
    <tableColumn id="3" xr3:uid="{C5CDFC00-DEAD-4557-9344-DEA9D8264B05}" name="Revenue" dataDxfId="5"/>
    <tableColumn id="4" xr3:uid="{21C59C41-293E-470E-A66C-E588EE7A05D9}" name="Cost" dataDxfId="4"/>
    <tableColumn id="5" xr3:uid="{B5B0FA48-9176-449E-9D50-FC06F30FD0FA}" name="Profit" dataDxfId="3"/>
    <tableColumn id="6" xr3:uid="{5C255745-E694-4014-BD6A-F33FFB340238}" name="Status" dataDxfId="2"/>
    <tableColumn id="7" xr3:uid="{2899942C-1FA0-4AC8-AAC7-8E752B0889E9}" name="Start Date" dataDxfId="1"/>
    <tableColumn id="8" xr3:uid="{20F46B32-5A99-42C9-B323-9B2A1EC133E4}" name="En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57499-3F98-4FD0-B2CB-C3F75BB6AA7E}">
  <dimension ref="A1:I9"/>
  <sheetViews>
    <sheetView showGridLines="0" tabSelected="1" workbookViewId="0"/>
  </sheetViews>
  <sheetFormatPr defaultRowHeight="14.4" x14ac:dyDescent="0.3"/>
  <cols>
    <col min="1" max="1" width="14.33203125" bestFit="1" customWidth="1"/>
    <col min="2" max="2" width="6.5546875" bestFit="1" customWidth="1"/>
    <col min="3" max="3" width="8" bestFit="1" customWidth="1"/>
    <col min="4" max="5" width="6.5546875" bestFit="1" customWidth="1"/>
    <col min="6" max="6" width="9.77734375" bestFit="1" customWidth="1"/>
    <col min="7" max="7" width="9.33203125" bestFit="1" customWidth="1"/>
    <col min="8" max="8" width="9" bestFit="1" customWidth="1"/>
    <col min="9" max="9" width="8.44140625" bestFit="1" customWidth="1"/>
  </cols>
  <sheetData>
    <row r="1" spans="1:9" x14ac:dyDescent="0.3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9" t="s">
        <v>7</v>
      </c>
      <c r="I1" s="7" t="s">
        <v>14</v>
      </c>
    </row>
    <row r="2" spans="1:9" x14ac:dyDescent="0.3">
      <c r="A2" s="4" t="s">
        <v>16</v>
      </c>
      <c r="B2" s="1" t="s">
        <v>8</v>
      </c>
      <c r="C2" s="2">
        <v>50000</v>
      </c>
      <c r="D2" s="2">
        <v>32000</v>
      </c>
      <c r="E2" s="2">
        <v>18000</v>
      </c>
      <c r="F2" s="1" t="s">
        <v>9</v>
      </c>
      <c r="G2" s="3">
        <v>46023</v>
      </c>
      <c r="H2" s="5">
        <v>46032</v>
      </c>
      <c r="I2" s="15">
        <f>Table1[[#This Row],[Profit]]/Table1[[#This Row],[Revenue]]</f>
        <v>0.36</v>
      </c>
    </row>
    <row r="3" spans="1:9" x14ac:dyDescent="0.3">
      <c r="A3" s="4" t="s">
        <v>17</v>
      </c>
      <c r="B3" s="1" t="s">
        <v>10</v>
      </c>
      <c r="C3" s="2">
        <v>65000</v>
      </c>
      <c r="D3" s="2">
        <v>40000</v>
      </c>
      <c r="E3" s="2">
        <v>25000</v>
      </c>
      <c r="F3" s="1" t="s">
        <v>11</v>
      </c>
      <c r="G3" s="3">
        <v>46025</v>
      </c>
      <c r="H3" s="5">
        <v>46037</v>
      </c>
      <c r="I3" s="16">
        <f>Table1[[#This Row],[Profit]]/Table1[[#This Row],[Revenue]]</f>
        <v>0.38461538461538464</v>
      </c>
    </row>
    <row r="4" spans="1:9" x14ac:dyDescent="0.3">
      <c r="A4" s="4" t="s">
        <v>18</v>
      </c>
      <c r="B4" s="1" t="s">
        <v>8</v>
      </c>
      <c r="C4" s="2">
        <v>45000</v>
      </c>
      <c r="D4" s="2">
        <v>28000</v>
      </c>
      <c r="E4" s="2">
        <v>17000</v>
      </c>
      <c r="F4" s="1" t="s">
        <v>9</v>
      </c>
      <c r="G4" s="3">
        <v>46027</v>
      </c>
      <c r="H4" s="5">
        <v>46034</v>
      </c>
      <c r="I4" s="16">
        <f>Table1[[#This Row],[Profit]]/Table1[[#This Row],[Revenue]]</f>
        <v>0.37777777777777777</v>
      </c>
    </row>
    <row r="5" spans="1:9" x14ac:dyDescent="0.3">
      <c r="A5" s="4" t="s">
        <v>19</v>
      </c>
      <c r="B5" s="1" t="s">
        <v>12</v>
      </c>
      <c r="C5" s="2">
        <v>72000</v>
      </c>
      <c r="D5" s="2">
        <v>43000</v>
      </c>
      <c r="E5" s="2">
        <v>29000</v>
      </c>
      <c r="F5" s="1" t="s">
        <v>9</v>
      </c>
      <c r="G5" s="3">
        <v>46029</v>
      </c>
      <c r="H5" s="5">
        <v>46042</v>
      </c>
      <c r="I5" s="16">
        <f>Table1[[#This Row],[Profit]]/Table1[[#This Row],[Revenue]]</f>
        <v>0.40277777777777779</v>
      </c>
    </row>
    <row r="6" spans="1:9" x14ac:dyDescent="0.3">
      <c r="A6" s="4" t="s">
        <v>20</v>
      </c>
      <c r="B6" s="1" t="s">
        <v>10</v>
      </c>
      <c r="C6" s="2">
        <v>55000</v>
      </c>
      <c r="D6" s="2">
        <v>35000</v>
      </c>
      <c r="E6" s="2">
        <v>20000</v>
      </c>
      <c r="F6" s="1" t="s">
        <v>13</v>
      </c>
      <c r="G6" s="3">
        <v>46032</v>
      </c>
      <c r="H6" s="5">
        <v>46040</v>
      </c>
      <c r="I6" s="16">
        <f>Table1[[#This Row],[Profit]]/Table1[[#This Row],[Revenue]]</f>
        <v>0.36363636363636365</v>
      </c>
    </row>
    <row r="7" spans="1:9" x14ac:dyDescent="0.3">
      <c r="A7" s="4" t="s">
        <v>21</v>
      </c>
      <c r="B7" s="1" t="s">
        <v>8</v>
      </c>
      <c r="C7" s="2">
        <v>80000</v>
      </c>
      <c r="D7" s="2">
        <v>48000</v>
      </c>
      <c r="E7" s="2">
        <v>32000</v>
      </c>
      <c r="F7" s="1" t="s">
        <v>9</v>
      </c>
      <c r="G7" s="3">
        <v>46034</v>
      </c>
      <c r="H7" s="5">
        <v>46044</v>
      </c>
      <c r="I7" s="16">
        <f>Table1[[#This Row],[Profit]]/Table1[[#This Row],[Revenue]]</f>
        <v>0.4</v>
      </c>
    </row>
    <row r="8" spans="1:9" x14ac:dyDescent="0.3">
      <c r="A8" s="4" t="s">
        <v>22</v>
      </c>
      <c r="B8" s="1" t="s">
        <v>12</v>
      </c>
      <c r="C8" s="2">
        <v>60000</v>
      </c>
      <c r="D8" s="2">
        <v>38000</v>
      </c>
      <c r="E8" s="2">
        <v>22000</v>
      </c>
      <c r="F8" s="1" t="s">
        <v>11</v>
      </c>
      <c r="G8" s="3">
        <v>46037</v>
      </c>
      <c r="H8" s="5">
        <v>46047</v>
      </c>
      <c r="I8" s="16">
        <f>Table1[[#This Row],[Profit]]/Table1[[#This Row],[Revenue]]</f>
        <v>0.36666666666666664</v>
      </c>
    </row>
    <row r="9" spans="1:9" x14ac:dyDescent="0.3">
      <c r="A9" s="10" t="s">
        <v>23</v>
      </c>
      <c r="B9" s="11" t="s">
        <v>10</v>
      </c>
      <c r="C9" s="12">
        <v>75000</v>
      </c>
      <c r="D9" s="12">
        <v>45000</v>
      </c>
      <c r="E9" s="12">
        <v>30000</v>
      </c>
      <c r="F9" s="11" t="s">
        <v>9</v>
      </c>
      <c r="G9" s="13">
        <v>46040</v>
      </c>
      <c r="H9" s="14">
        <v>46051</v>
      </c>
      <c r="I9" s="17">
        <f>Table1[[#This Row],[Profit]]/Table1[[#This Row],[Revenue]]</f>
        <v>0.4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07AB-CEB2-435D-A3BE-1BD719C3E900}">
  <dimension ref="A1:I9"/>
  <sheetViews>
    <sheetView showGridLines="0" workbookViewId="0"/>
  </sheetViews>
  <sheetFormatPr defaultRowHeight="14.4" x14ac:dyDescent="0.3"/>
  <cols>
    <col min="1" max="1" width="14.33203125" bestFit="1" customWidth="1"/>
    <col min="2" max="2" width="6.5546875" bestFit="1" customWidth="1"/>
    <col min="3" max="3" width="8" bestFit="1" customWidth="1"/>
    <col min="4" max="5" width="6.5546875" bestFit="1" customWidth="1"/>
    <col min="6" max="6" width="9.77734375" bestFit="1" customWidth="1"/>
    <col min="7" max="7" width="9.33203125" bestFit="1" customWidth="1"/>
    <col min="8" max="8" width="9" bestFit="1" customWidth="1"/>
    <col min="9" max="9" width="13.88671875" bestFit="1" customWidth="1"/>
  </cols>
  <sheetData>
    <row r="1" spans="1:9" x14ac:dyDescent="0.3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9" t="s">
        <v>7</v>
      </c>
      <c r="I1" s="18" t="s">
        <v>15</v>
      </c>
    </row>
    <row r="2" spans="1:9" x14ac:dyDescent="0.3">
      <c r="A2" s="4" t="s">
        <v>16</v>
      </c>
      <c r="B2" s="1" t="s">
        <v>8</v>
      </c>
      <c r="C2" s="2">
        <v>50000</v>
      </c>
      <c r="D2" s="2">
        <v>32000</v>
      </c>
      <c r="E2" s="2">
        <v>18000</v>
      </c>
      <c r="F2" s="1" t="s">
        <v>9</v>
      </c>
      <c r="G2" s="3">
        <v>46023</v>
      </c>
      <c r="H2" s="5">
        <v>46032</v>
      </c>
      <c r="I2" s="15">
        <f>Table13[[#This Row],[Revenue]]/SUM(Table13[Revenue])</f>
        <v>9.9601593625498003E-2</v>
      </c>
    </row>
    <row r="3" spans="1:9" x14ac:dyDescent="0.3">
      <c r="A3" s="4" t="s">
        <v>17</v>
      </c>
      <c r="B3" s="1" t="s">
        <v>10</v>
      </c>
      <c r="C3" s="2">
        <v>65000</v>
      </c>
      <c r="D3" s="2">
        <v>40000</v>
      </c>
      <c r="E3" s="2">
        <v>25000</v>
      </c>
      <c r="F3" s="1" t="s">
        <v>11</v>
      </c>
      <c r="G3" s="3">
        <v>46025</v>
      </c>
      <c r="H3" s="5">
        <v>46037</v>
      </c>
      <c r="I3" s="16">
        <f>Table13[[#This Row],[Revenue]]/SUM(Table13[Revenue])</f>
        <v>0.12948207171314741</v>
      </c>
    </row>
    <row r="4" spans="1:9" x14ac:dyDescent="0.3">
      <c r="A4" s="4" t="s">
        <v>18</v>
      </c>
      <c r="B4" s="1" t="s">
        <v>8</v>
      </c>
      <c r="C4" s="2">
        <v>45000</v>
      </c>
      <c r="D4" s="2">
        <v>28000</v>
      </c>
      <c r="E4" s="2">
        <v>17000</v>
      </c>
      <c r="F4" s="1" t="s">
        <v>9</v>
      </c>
      <c r="G4" s="3">
        <v>46027</v>
      </c>
      <c r="H4" s="5">
        <v>46034</v>
      </c>
      <c r="I4" s="16">
        <f>Table13[[#This Row],[Revenue]]/SUM(Table13[Revenue])</f>
        <v>8.9641434262948211E-2</v>
      </c>
    </row>
    <row r="5" spans="1:9" x14ac:dyDescent="0.3">
      <c r="A5" s="4" t="s">
        <v>19</v>
      </c>
      <c r="B5" s="1" t="s">
        <v>12</v>
      </c>
      <c r="C5" s="2">
        <v>72000</v>
      </c>
      <c r="D5" s="2">
        <v>43000</v>
      </c>
      <c r="E5" s="2">
        <v>29000</v>
      </c>
      <c r="F5" s="1" t="s">
        <v>9</v>
      </c>
      <c r="G5" s="3">
        <v>46029</v>
      </c>
      <c r="H5" s="5">
        <v>46042</v>
      </c>
      <c r="I5" s="16">
        <f>Table13[[#This Row],[Revenue]]/SUM(Table13[Revenue])</f>
        <v>0.14342629482071714</v>
      </c>
    </row>
    <row r="6" spans="1:9" x14ac:dyDescent="0.3">
      <c r="A6" s="4" t="s">
        <v>20</v>
      </c>
      <c r="B6" s="1" t="s">
        <v>10</v>
      </c>
      <c r="C6" s="2">
        <v>55000</v>
      </c>
      <c r="D6" s="2">
        <v>35000</v>
      </c>
      <c r="E6" s="2">
        <v>20000</v>
      </c>
      <c r="F6" s="1" t="s">
        <v>13</v>
      </c>
      <c r="G6" s="3">
        <v>46032</v>
      </c>
      <c r="H6" s="5">
        <v>46040</v>
      </c>
      <c r="I6" s="16">
        <f>Table13[[#This Row],[Revenue]]/SUM(Table13[Revenue])</f>
        <v>0.10956175298804781</v>
      </c>
    </row>
    <row r="7" spans="1:9" x14ac:dyDescent="0.3">
      <c r="A7" s="4" t="s">
        <v>21</v>
      </c>
      <c r="B7" s="1" t="s">
        <v>8</v>
      </c>
      <c r="C7" s="2">
        <v>80000</v>
      </c>
      <c r="D7" s="2">
        <v>48000</v>
      </c>
      <c r="E7" s="2">
        <v>32000</v>
      </c>
      <c r="F7" s="1" t="s">
        <v>9</v>
      </c>
      <c r="G7" s="3">
        <v>46034</v>
      </c>
      <c r="H7" s="5">
        <v>46044</v>
      </c>
      <c r="I7" s="16">
        <f>Table13[[#This Row],[Revenue]]/SUM(Table13[Revenue])</f>
        <v>0.15936254980079681</v>
      </c>
    </row>
    <row r="8" spans="1:9" x14ac:dyDescent="0.3">
      <c r="A8" s="4" t="s">
        <v>22</v>
      </c>
      <c r="B8" s="1" t="s">
        <v>12</v>
      </c>
      <c r="C8" s="2">
        <v>60000</v>
      </c>
      <c r="D8" s="2">
        <v>38000</v>
      </c>
      <c r="E8" s="2">
        <v>22000</v>
      </c>
      <c r="F8" s="1" t="s">
        <v>11</v>
      </c>
      <c r="G8" s="3">
        <v>46037</v>
      </c>
      <c r="H8" s="5">
        <v>46047</v>
      </c>
      <c r="I8" s="16">
        <f>Table13[[#This Row],[Revenue]]/SUM(Table13[Revenue])</f>
        <v>0.11952191235059761</v>
      </c>
    </row>
    <row r="9" spans="1:9" x14ac:dyDescent="0.3">
      <c r="A9" s="10" t="s">
        <v>23</v>
      </c>
      <c r="B9" s="11" t="s">
        <v>10</v>
      </c>
      <c r="C9" s="12">
        <v>75000</v>
      </c>
      <c r="D9" s="12">
        <v>45000</v>
      </c>
      <c r="E9" s="12">
        <v>30000</v>
      </c>
      <c r="F9" s="11" t="s">
        <v>9</v>
      </c>
      <c r="G9" s="13">
        <v>46040</v>
      </c>
      <c r="H9" s="14">
        <v>46051</v>
      </c>
      <c r="I9" s="17">
        <f>Table13[[#This Row],[Revenue]]/SUM(Table13[Revenue])</f>
        <v>0.14940239043824702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2C132-B51A-4AED-893C-4402CF04DB70}">
  <dimension ref="A1:L9"/>
  <sheetViews>
    <sheetView showGridLines="0" workbookViewId="0"/>
  </sheetViews>
  <sheetFormatPr defaultRowHeight="14.4" x14ac:dyDescent="0.3"/>
  <cols>
    <col min="1" max="1" width="14.33203125" bestFit="1" customWidth="1"/>
    <col min="2" max="2" width="6.5546875" bestFit="1" customWidth="1"/>
    <col min="3" max="3" width="8" bestFit="1" customWidth="1"/>
    <col min="4" max="5" width="6.5546875" bestFit="1" customWidth="1"/>
    <col min="6" max="6" width="9.77734375" bestFit="1" customWidth="1"/>
    <col min="7" max="7" width="9.33203125" bestFit="1" customWidth="1"/>
    <col min="8" max="8" width="9" bestFit="1" customWidth="1"/>
    <col min="11" max="11" width="14.21875" bestFit="1" customWidth="1"/>
    <col min="12" max="12" width="8" bestFit="1" customWidth="1"/>
  </cols>
  <sheetData>
    <row r="1" spans="1:12" x14ac:dyDescent="0.3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9" t="s">
        <v>7</v>
      </c>
      <c r="K1" s="21" t="s">
        <v>0</v>
      </c>
      <c r="L1" s="21" t="s">
        <v>2</v>
      </c>
    </row>
    <row r="2" spans="1:12" x14ac:dyDescent="0.3">
      <c r="A2" s="4" t="s">
        <v>16</v>
      </c>
      <c r="B2" s="1" t="s">
        <v>8</v>
      </c>
      <c r="C2" s="2">
        <v>50000</v>
      </c>
      <c r="D2" s="2">
        <v>32000</v>
      </c>
      <c r="E2" s="2">
        <v>18000</v>
      </c>
      <c r="F2" s="1" t="s">
        <v>9</v>
      </c>
      <c r="G2" s="3">
        <v>46023</v>
      </c>
      <c r="H2" s="5">
        <v>46032</v>
      </c>
      <c r="K2" s="20" t="s">
        <v>18</v>
      </c>
      <c r="L2" s="22">
        <f>_xlfn.XLOOKUP(K2,Table134[Employee],Table134[Revenue],"Not found")</f>
        <v>45000</v>
      </c>
    </row>
    <row r="3" spans="1:12" x14ac:dyDescent="0.3">
      <c r="A3" s="4" t="s">
        <v>17</v>
      </c>
      <c r="B3" s="1" t="s">
        <v>10</v>
      </c>
      <c r="C3" s="2">
        <v>65000</v>
      </c>
      <c r="D3" s="2">
        <v>40000</v>
      </c>
      <c r="E3" s="2">
        <v>25000</v>
      </c>
      <c r="F3" s="1" t="s">
        <v>11</v>
      </c>
      <c r="G3" s="3">
        <v>46025</v>
      </c>
      <c r="H3" s="5">
        <v>46037</v>
      </c>
    </row>
    <row r="4" spans="1:12" x14ac:dyDescent="0.3">
      <c r="A4" s="4" t="s">
        <v>18</v>
      </c>
      <c r="B4" s="1" t="s">
        <v>8</v>
      </c>
      <c r="C4" s="2">
        <v>45000</v>
      </c>
      <c r="D4" s="2">
        <v>28000</v>
      </c>
      <c r="E4" s="2">
        <v>17000</v>
      </c>
      <c r="F4" s="1" t="s">
        <v>9</v>
      </c>
      <c r="G4" s="3">
        <v>46027</v>
      </c>
      <c r="H4" s="5">
        <v>46034</v>
      </c>
    </row>
    <row r="5" spans="1:12" x14ac:dyDescent="0.3">
      <c r="A5" s="4" t="s">
        <v>19</v>
      </c>
      <c r="B5" s="1" t="s">
        <v>12</v>
      </c>
      <c r="C5" s="2">
        <v>72000</v>
      </c>
      <c r="D5" s="2">
        <v>43000</v>
      </c>
      <c r="E5" s="2">
        <v>29000</v>
      </c>
      <c r="F5" s="1" t="s">
        <v>9</v>
      </c>
      <c r="G5" s="3">
        <v>46029</v>
      </c>
      <c r="H5" s="5">
        <v>46042</v>
      </c>
    </row>
    <row r="6" spans="1:12" x14ac:dyDescent="0.3">
      <c r="A6" s="4" t="s">
        <v>20</v>
      </c>
      <c r="B6" s="1" t="s">
        <v>10</v>
      </c>
      <c r="C6" s="2">
        <v>55000</v>
      </c>
      <c r="D6" s="2">
        <v>35000</v>
      </c>
      <c r="E6" s="2">
        <v>20000</v>
      </c>
      <c r="F6" s="1" t="s">
        <v>13</v>
      </c>
      <c r="G6" s="3">
        <v>46032</v>
      </c>
      <c r="H6" s="5">
        <v>46040</v>
      </c>
    </row>
    <row r="7" spans="1:12" x14ac:dyDescent="0.3">
      <c r="A7" s="4" t="s">
        <v>21</v>
      </c>
      <c r="B7" s="1" t="s">
        <v>8</v>
      </c>
      <c r="C7" s="2">
        <v>80000</v>
      </c>
      <c r="D7" s="2">
        <v>48000</v>
      </c>
      <c r="E7" s="2">
        <v>32000</v>
      </c>
      <c r="F7" s="1" t="s">
        <v>9</v>
      </c>
      <c r="G7" s="3">
        <v>46034</v>
      </c>
      <c r="H7" s="5">
        <v>46044</v>
      </c>
    </row>
    <row r="8" spans="1:12" x14ac:dyDescent="0.3">
      <c r="A8" s="4" t="s">
        <v>22</v>
      </c>
      <c r="B8" s="1" t="s">
        <v>12</v>
      </c>
      <c r="C8" s="2">
        <v>60000</v>
      </c>
      <c r="D8" s="2">
        <v>38000</v>
      </c>
      <c r="E8" s="2">
        <v>22000</v>
      </c>
      <c r="F8" s="1" t="s">
        <v>11</v>
      </c>
      <c r="G8" s="3">
        <v>46037</v>
      </c>
      <c r="H8" s="5">
        <v>46047</v>
      </c>
    </row>
    <row r="9" spans="1:12" x14ac:dyDescent="0.3">
      <c r="A9" s="10" t="s">
        <v>23</v>
      </c>
      <c r="B9" s="11" t="s">
        <v>10</v>
      </c>
      <c r="C9" s="12">
        <v>75000</v>
      </c>
      <c r="D9" s="12">
        <v>45000</v>
      </c>
      <c r="E9" s="12">
        <v>30000</v>
      </c>
      <c r="F9" s="11" t="s">
        <v>9</v>
      </c>
      <c r="G9" s="13">
        <v>46040</v>
      </c>
      <c r="H9" s="14">
        <v>46051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9684-4DC9-4059-869A-8A7BB1AE5AF6}">
  <dimension ref="A1:J9"/>
  <sheetViews>
    <sheetView showGridLines="0" workbookViewId="0"/>
  </sheetViews>
  <sheetFormatPr defaultRowHeight="14.4" x14ac:dyDescent="0.3"/>
  <cols>
    <col min="1" max="1" width="14.33203125" bestFit="1" customWidth="1"/>
    <col min="2" max="2" width="6.5546875" bestFit="1" customWidth="1"/>
    <col min="3" max="3" width="8" bestFit="1" customWidth="1"/>
    <col min="4" max="5" width="6.5546875" bestFit="1" customWidth="1"/>
    <col min="6" max="6" width="9.77734375" bestFit="1" customWidth="1"/>
    <col min="7" max="7" width="9.33203125" bestFit="1" customWidth="1"/>
    <col min="8" max="8" width="9" bestFit="1" customWidth="1"/>
    <col min="10" max="10" width="10.88671875" customWidth="1"/>
  </cols>
  <sheetData>
    <row r="1" spans="1:10" x14ac:dyDescent="0.3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9" t="s">
        <v>7</v>
      </c>
      <c r="J1" s="21" t="s">
        <v>9</v>
      </c>
    </row>
    <row r="2" spans="1:10" x14ac:dyDescent="0.3">
      <c r="A2" s="4" t="s">
        <v>16</v>
      </c>
      <c r="B2" s="1" t="s">
        <v>8</v>
      </c>
      <c r="C2" s="2">
        <v>50000</v>
      </c>
      <c r="D2" s="2">
        <v>32000</v>
      </c>
      <c r="E2" s="2">
        <v>18000</v>
      </c>
      <c r="F2" s="1" t="s">
        <v>9</v>
      </c>
      <c r="G2" s="3">
        <v>46023</v>
      </c>
      <c r="H2" s="5">
        <v>46032</v>
      </c>
      <c r="J2" s="19">
        <f>COUNTIF(Table1345[Status],"Completed")</f>
        <v>5</v>
      </c>
    </row>
    <row r="3" spans="1:10" x14ac:dyDescent="0.3">
      <c r="A3" s="4" t="s">
        <v>17</v>
      </c>
      <c r="B3" s="1" t="s">
        <v>10</v>
      </c>
      <c r="C3" s="2">
        <v>65000</v>
      </c>
      <c r="D3" s="2">
        <v>40000</v>
      </c>
      <c r="E3" s="2">
        <v>25000</v>
      </c>
      <c r="F3" s="1" t="s">
        <v>11</v>
      </c>
      <c r="G3" s="3">
        <v>46025</v>
      </c>
      <c r="H3" s="5">
        <v>46037</v>
      </c>
    </row>
    <row r="4" spans="1:10" x14ac:dyDescent="0.3">
      <c r="A4" s="4" t="s">
        <v>18</v>
      </c>
      <c r="B4" s="1" t="s">
        <v>8</v>
      </c>
      <c r="C4" s="2">
        <v>45000</v>
      </c>
      <c r="D4" s="2">
        <v>28000</v>
      </c>
      <c r="E4" s="2">
        <v>17000</v>
      </c>
      <c r="F4" s="1" t="s">
        <v>9</v>
      </c>
      <c r="G4" s="3">
        <v>46027</v>
      </c>
      <c r="H4" s="5">
        <v>46034</v>
      </c>
    </row>
    <row r="5" spans="1:10" x14ac:dyDescent="0.3">
      <c r="A5" s="4" t="s">
        <v>19</v>
      </c>
      <c r="B5" s="1" t="s">
        <v>12</v>
      </c>
      <c r="C5" s="2">
        <v>72000</v>
      </c>
      <c r="D5" s="2">
        <v>43000</v>
      </c>
      <c r="E5" s="2">
        <v>29000</v>
      </c>
      <c r="F5" s="1" t="s">
        <v>9</v>
      </c>
      <c r="G5" s="3">
        <v>46029</v>
      </c>
      <c r="H5" s="5">
        <v>46042</v>
      </c>
    </row>
    <row r="6" spans="1:10" x14ac:dyDescent="0.3">
      <c r="A6" s="4" t="s">
        <v>20</v>
      </c>
      <c r="B6" s="1" t="s">
        <v>10</v>
      </c>
      <c r="C6" s="2">
        <v>55000</v>
      </c>
      <c r="D6" s="2">
        <v>35000</v>
      </c>
      <c r="E6" s="2">
        <v>20000</v>
      </c>
      <c r="F6" s="1" t="s">
        <v>13</v>
      </c>
      <c r="G6" s="3">
        <v>46032</v>
      </c>
      <c r="H6" s="5">
        <v>46040</v>
      </c>
    </row>
    <row r="7" spans="1:10" x14ac:dyDescent="0.3">
      <c r="A7" s="4" t="s">
        <v>21</v>
      </c>
      <c r="B7" s="1" t="s">
        <v>8</v>
      </c>
      <c r="C7" s="2">
        <v>80000</v>
      </c>
      <c r="D7" s="2">
        <v>48000</v>
      </c>
      <c r="E7" s="2">
        <v>32000</v>
      </c>
      <c r="F7" s="1" t="s">
        <v>9</v>
      </c>
      <c r="G7" s="3">
        <v>46034</v>
      </c>
      <c r="H7" s="5">
        <v>46044</v>
      </c>
    </row>
    <row r="8" spans="1:10" x14ac:dyDescent="0.3">
      <c r="A8" s="4" t="s">
        <v>22</v>
      </c>
      <c r="B8" s="1" t="s">
        <v>12</v>
      </c>
      <c r="C8" s="2">
        <v>60000</v>
      </c>
      <c r="D8" s="2">
        <v>38000</v>
      </c>
      <c r="E8" s="2">
        <v>22000</v>
      </c>
      <c r="F8" s="1" t="s">
        <v>11</v>
      </c>
      <c r="G8" s="3">
        <v>46037</v>
      </c>
      <c r="H8" s="5">
        <v>46047</v>
      </c>
    </row>
    <row r="9" spans="1:10" x14ac:dyDescent="0.3">
      <c r="A9" s="10" t="s">
        <v>23</v>
      </c>
      <c r="B9" s="11" t="s">
        <v>10</v>
      </c>
      <c r="C9" s="12">
        <v>75000</v>
      </c>
      <c r="D9" s="12">
        <v>45000</v>
      </c>
      <c r="E9" s="12">
        <v>30000</v>
      </c>
      <c r="F9" s="11" t="s">
        <v>9</v>
      </c>
      <c r="G9" s="13">
        <v>46040</v>
      </c>
      <c r="H9" s="14">
        <v>46051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D924-1D81-4DEB-B713-6B26B709680C}">
  <dimension ref="A1:J9"/>
  <sheetViews>
    <sheetView showGridLines="0" workbookViewId="0"/>
  </sheetViews>
  <sheetFormatPr defaultRowHeight="14.4" x14ac:dyDescent="0.3"/>
  <cols>
    <col min="1" max="1" width="14.33203125" bestFit="1" customWidth="1"/>
    <col min="2" max="2" width="6.5546875" bestFit="1" customWidth="1"/>
    <col min="3" max="3" width="8" bestFit="1" customWidth="1"/>
    <col min="4" max="5" width="6.5546875" bestFit="1" customWidth="1"/>
    <col min="6" max="6" width="9.77734375" bestFit="1" customWidth="1"/>
    <col min="7" max="7" width="9.33203125" bestFit="1" customWidth="1"/>
    <col min="8" max="8" width="9" bestFit="1" customWidth="1"/>
    <col min="10" max="10" width="18.77734375" bestFit="1" customWidth="1"/>
  </cols>
  <sheetData>
    <row r="1" spans="1:10" x14ac:dyDescent="0.3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9" t="s">
        <v>7</v>
      </c>
      <c r="J1" s="21" t="s">
        <v>24</v>
      </c>
    </row>
    <row r="2" spans="1:10" x14ac:dyDescent="0.3">
      <c r="A2" s="4" t="s">
        <v>16</v>
      </c>
      <c r="B2" s="1" t="s">
        <v>8</v>
      </c>
      <c r="C2" s="2">
        <v>50000</v>
      </c>
      <c r="D2" s="2">
        <v>32000</v>
      </c>
      <c r="E2" s="2">
        <v>18000</v>
      </c>
      <c r="F2" s="1" t="s">
        <v>9</v>
      </c>
      <c r="G2" s="3">
        <v>46023</v>
      </c>
      <c r="H2" s="5">
        <v>46032</v>
      </c>
      <c r="J2" s="23">
        <f>NETWORKDAYS(G2,H2)</f>
        <v>7</v>
      </c>
    </row>
    <row r="3" spans="1:10" x14ac:dyDescent="0.3">
      <c r="A3" s="4" t="s">
        <v>17</v>
      </c>
      <c r="B3" s="1" t="s">
        <v>10</v>
      </c>
      <c r="C3" s="2">
        <v>65000</v>
      </c>
      <c r="D3" s="2">
        <v>40000</v>
      </c>
      <c r="E3" s="2">
        <v>25000</v>
      </c>
      <c r="F3" s="1" t="s">
        <v>11</v>
      </c>
      <c r="G3" s="3">
        <v>46025</v>
      </c>
      <c r="H3" s="5">
        <v>46037</v>
      </c>
    </row>
    <row r="4" spans="1:10" x14ac:dyDescent="0.3">
      <c r="A4" s="4" t="s">
        <v>18</v>
      </c>
      <c r="B4" s="1" t="s">
        <v>8</v>
      </c>
      <c r="C4" s="2">
        <v>45000</v>
      </c>
      <c r="D4" s="2">
        <v>28000</v>
      </c>
      <c r="E4" s="2">
        <v>17000</v>
      </c>
      <c r="F4" s="1" t="s">
        <v>9</v>
      </c>
      <c r="G4" s="3">
        <v>46027</v>
      </c>
      <c r="H4" s="5">
        <v>46034</v>
      </c>
    </row>
    <row r="5" spans="1:10" x14ac:dyDescent="0.3">
      <c r="A5" s="4" t="s">
        <v>19</v>
      </c>
      <c r="B5" s="1" t="s">
        <v>12</v>
      </c>
      <c r="C5" s="2">
        <v>72000</v>
      </c>
      <c r="D5" s="2">
        <v>43000</v>
      </c>
      <c r="E5" s="2">
        <v>29000</v>
      </c>
      <c r="F5" s="1" t="s">
        <v>9</v>
      </c>
      <c r="G5" s="3">
        <v>46029</v>
      </c>
      <c r="H5" s="5">
        <v>46042</v>
      </c>
    </row>
    <row r="6" spans="1:10" x14ac:dyDescent="0.3">
      <c r="A6" s="4" t="s">
        <v>20</v>
      </c>
      <c r="B6" s="1" t="s">
        <v>10</v>
      </c>
      <c r="C6" s="2">
        <v>55000</v>
      </c>
      <c r="D6" s="2">
        <v>35000</v>
      </c>
      <c r="E6" s="2">
        <v>20000</v>
      </c>
      <c r="F6" s="1" t="s">
        <v>13</v>
      </c>
      <c r="G6" s="3">
        <v>46032</v>
      </c>
      <c r="H6" s="5">
        <v>46040</v>
      </c>
    </row>
    <row r="7" spans="1:10" x14ac:dyDescent="0.3">
      <c r="A7" s="4" t="s">
        <v>21</v>
      </c>
      <c r="B7" s="1" t="s">
        <v>8</v>
      </c>
      <c r="C7" s="2">
        <v>80000</v>
      </c>
      <c r="D7" s="2">
        <v>48000</v>
      </c>
      <c r="E7" s="2">
        <v>32000</v>
      </c>
      <c r="F7" s="1" t="s">
        <v>9</v>
      </c>
      <c r="G7" s="3">
        <v>46034</v>
      </c>
      <c r="H7" s="5">
        <v>46044</v>
      </c>
    </row>
    <row r="8" spans="1:10" x14ac:dyDescent="0.3">
      <c r="A8" s="4" t="s">
        <v>22</v>
      </c>
      <c r="B8" s="1" t="s">
        <v>12</v>
      </c>
      <c r="C8" s="2">
        <v>60000</v>
      </c>
      <c r="D8" s="2">
        <v>38000</v>
      </c>
      <c r="E8" s="2">
        <v>22000</v>
      </c>
      <c r="F8" s="1" t="s">
        <v>11</v>
      </c>
      <c r="G8" s="3">
        <v>46037</v>
      </c>
      <c r="H8" s="5">
        <v>46047</v>
      </c>
    </row>
    <row r="9" spans="1:10" x14ac:dyDescent="0.3">
      <c r="A9" s="10" t="s">
        <v>23</v>
      </c>
      <c r="B9" s="11" t="s">
        <v>10</v>
      </c>
      <c r="C9" s="12">
        <v>75000</v>
      </c>
      <c r="D9" s="12">
        <v>45000</v>
      </c>
      <c r="E9" s="12">
        <v>30000</v>
      </c>
      <c r="F9" s="11" t="s">
        <v>9</v>
      </c>
      <c r="G9" s="13">
        <v>46040</v>
      </c>
      <c r="H9" s="14">
        <v>46051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Ladha</dc:creator>
  <cp:lastModifiedBy>Aditi Lundia</cp:lastModifiedBy>
  <dcterms:created xsi:type="dcterms:W3CDTF">2026-08-27T08:19:19Z</dcterms:created>
  <dcterms:modified xsi:type="dcterms:W3CDTF">2026-08-27T08:33:20Z</dcterms:modified>
</cp:coreProperties>
</file>