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2761AB13-DE70-461C-AB9F-651C51FB5AB4}" xr6:coauthVersionLast="47" xr6:coauthVersionMax="47" xr10:uidLastSave="{00000000-0000-0000-0000-000000000000}"/>
  <bookViews>
    <workbookView xWindow="-108" yWindow="-108" windowWidth="23256" windowHeight="12456" xr2:uid="{6989B059-10C2-48F1-9AAC-63A2DCF5877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5" i="2" l="1"/>
  <c r="I4" i="2"/>
  <c r="I3" i="2"/>
  <c r="I2" i="2"/>
  <c r="R14" i="1"/>
  <c r="Q14" i="1"/>
  <c r="P14" i="1"/>
  <c r="O14" i="1"/>
  <c r="R13" i="1"/>
  <c r="Q13" i="1"/>
  <c r="P13" i="1"/>
  <c r="O13" i="1"/>
  <c r="R12" i="1"/>
  <c r="Q12" i="1"/>
  <c r="P12" i="1"/>
  <c r="O12" i="1"/>
  <c r="R11" i="1"/>
  <c r="Q11" i="1"/>
  <c r="P11" i="1"/>
  <c r="O11" i="1"/>
  <c r="L14" i="1"/>
  <c r="K14" i="1"/>
  <c r="J14" i="1"/>
  <c r="I14" i="1"/>
  <c r="L13" i="1"/>
  <c r="K13" i="1"/>
  <c r="J13" i="1"/>
  <c r="I13" i="1"/>
  <c r="L12" i="1"/>
  <c r="K12" i="1"/>
  <c r="J12" i="1"/>
  <c r="I12" i="1"/>
  <c r="L11" i="1"/>
  <c r="K11" i="1"/>
  <c r="J11" i="1"/>
  <c r="I11" i="1"/>
  <c r="I7" i="1"/>
  <c r="I6" i="1"/>
  <c r="I5" i="1"/>
  <c r="I4" i="1"/>
  <c r="I3" i="1"/>
  <c r="I8" i="1" l="1"/>
</calcChain>
</file>

<file path=xl/sharedStrings.xml><?xml version="1.0" encoding="utf-8"?>
<sst xmlns="http://schemas.openxmlformats.org/spreadsheetml/2006/main" count="142" uniqueCount="22">
  <si>
    <t>Date</t>
  </si>
  <si>
    <t>Product</t>
  </si>
  <si>
    <t>Region</t>
  </si>
  <si>
    <t>Sales</t>
  </si>
  <si>
    <t>Profit</t>
  </si>
  <si>
    <t>Target Sales</t>
  </si>
  <si>
    <t>Laptop</t>
  </si>
  <si>
    <t>East</t>
  </si>
  <si>
    <t>Monitor</t>
  </si>
  <si>
    <t>West</t>
  </si>
  <si>
    <t>Keyboard</t>
  </si>
  <si>
    <t>North</t>
  </si>
  <si>
    <t>Mouse</t>
  </si>
  <si>
    <t>South</t>
  </si>
  <si>
    <t>Sales Performance Summary</t>
  </si>
  <si>
    <t>Total Sales</t>
  </si>
  <si>
    <t>Total Profit</t>
  </si>
  <si>
    <t>Total Target Sales</t>
  </si>
  <si>
    <t>Sales Achievement %</t>
  </si>
  <si>
    <t>Overall Profit Margin %</t>
  </si>
  <si>
    <t>Top Region by Sales</t>
  </si>
  <si>
    <t>Achievement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</si>
</sst>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1F4E7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15" fontId="0" fillId="0" borderId="2" xfId="0" applyNumberFormat="1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15" fontId="0" fillId="0" borderId="7" xfId="0" applyNumberForma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0" fontId="2" fillId="0" borderId="0" xfId="0" applyFont="1"/>
    <xf numFmtId="0" fontId="3" fillId="3" borderId="0" xfId="0" applyFont="1" applyFill="1"/>
  </cellXfs>
  <cellStyles count="1">
    <cellStyle name="Normal" xfId="0" builtinId="0"/>
  </cellStyles>
  <dxfs count="20">
    <dxf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B05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B05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Sales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Sheet2!$H$2:$H$5</c:f>
              <c:strCache>
                <c:ptCount val="4"/>
                <c:pt idx="0">
                  <c:v>East</c:v>
                </c:pt>
                <c:pt idx="1">
                  <c:v>North</c:v>
                </c:pt>
                <c:pt idx="2">
                  <c:v>South</c:v>
                </c:pt>
                <c:pt idx="3">
                  <c:v>West</c:v>
                </c:pt>
              </c:strCache>
            </c:strRef>
          </c:cat>
          <c:val>
            <c:numRef>
              <c:f>Sheet2!$I$2:$I$5</c:f>
              <c:numCache>
                <c:formatCode>#,##0</c:formatCode>
                <c:ptCount val="4"/>
                <c:pt idx="0">
                  <c:v>66750</c:v>
                </c:pt>
                <c:pt idx="1">
                  <c:v>34400</c:v>
                </c:pt>
                <c:pt idx="2">
                  <c:v>38350</c:v>
                </c:pt>
                <c:pt idx="3">
                  <c:v>59400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EA-49EA-AFA1-C57708A612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0769247"/>
        <c:axId val="336798383"/>
      </c:barChart>
      <c:catAx>
        <c:axId val="34076924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Region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798383"/>
        <c:crosses val="autoZero"/>
        <c:auto val="1"/>
        <c:lblAlgn val="ctr"/>
        <c:lblOffset val="100"/>
        <c:noMultiLvlLbl val="0"/>
      </c:catAx>
      <c:valAx>
        <c:axId val="3367983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769247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7</xdr:row>
      <xdr:rowOff>0</xdr:rowOff>
    </xdr:from>
    <xdr:to>
      <xdr:col>15</xdr:col>
      <xdr:colOff>0</xdr:colOff>
      <xdr:row>22</xdr:row>
      <xdr:rowOff>0</xdr:rowOff>
    </xdr:to>
    <xdr:graphicFrame macro="">
      <xdr:nvGraphicFramePr>
        <xdr:cNvPr id="3" name="Sales by Region">
          <a:extLst>
            <a:ext uri="{FF2B5EF4-FFF2-40B4-BE49-F238E27FC236}">
              <a16:creationId xmlns:a16="http://schemas.microsoft.com/office/drawing/2014/main" id="{00F97B80-9314-8E8D-3EA1-B5AF268353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43BE17-A76E-4337-B068-3C915B5FA47B}" name="Table1" displayName="Table1" ref="A1:F26" totalsRowShown="0" headerRowDxfId="19" headerRowBorderDxfId="18" tableBorderDxfId="17" totalsRowBorderDxfId="16">
  <tableColumns count="6">
    <tableColumn id="1" xr3:uid="{167BBDCC-5747-4923-B290-A398507ACCD0}" name="Date" dataDxfId="15"/>
    <tableColumn id="2" xr3:uid="{5B423929-7F4B-4710-A89D-734BB3981B2D}" name="Product" dataDxfId="14"/>
    <tableColumn id="3" xr3:uid="{8640AC0C-587E-4BC9-ADDE-9B7E2F8D7D0C}" name="Region" dataDxfId="13"/>
    <tableColumn id="4" xr3:uid="{AE3D2AC5-F9BD-468D-9CB1-C92DCC3BD7AB}" name="Sales" dataDxfId="12"/>
    <tableColumn id="5" xr3:uid="{8F61AF65-B1AC-4077-BCD0-D465D7690D29}" name="Profit" dataDxfId="11"/>
    <tableColumn id="6" xr3:uid="{A00D79D0-53EE-47F5-9931-FF324C7FB220}" name="Target Sales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B14F8C8-CB8C-49E7-BE4B-D70C45C1E814}" name="Table13" displayName="Table13" ref="A1:F26" totalsRowShown="0" headerRowDxfId="9" headerRowBorderDxfId="7" tableBorderDxfId="8" totalsRowBorderDxfId="6">
  <tableColumns count="6">
    <tableColumn id="1" xr3:uid="{787D9CA6-C76C-4F61-A122-2572156FBFD2}" name="Date" dataDxfId="5"/>
    <tableColumn id="2" xr3:uid="{B146C7A3-6742-465A-B238-5AF59BF2DEA3}" name="Product" dataDxfId="4"/>
    <tableColumn id="3" xr3:uid="{98AD4BDF-DE7B-4139-8DD3-D855B95E7CCE}" name="Region" dataDxfId="3"/>
    <tableColumn id="4" xr3:uid="{BD0A0767-C2F4-4461-8649-375CFB45AE7F}" name="Sales" dataDxfId="2"/>
    <tableColumn id="5" xr3:uid="{B99F74DA-B902-49B1-9B29-EF40E185CBF9}" name="Profit" dataDxfId="1"/>
    <tableColumn id="6" xr3:uid="{0EBB43F5-67A2-4735-8BCF-319D364D3F07}" name="Target Sal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3CE4C-735C-455F-88DB-ED7E5BCDD259}">
  <dimension ref="A1:R26"/>
  <sheetViews>
    <sheetView showGridLines="0" tabSelected="1" workbookViewId="0"/>
  </sheetViews>
  <sheetFormatPr defaultRowHeight="14.4" x14ac:dyDescent="0.3"/>
  <cols>
    <col min="1" max="1" width="9.5546875" bestFit="1" customWidth="1"/>
    <col min="2" max="2" width="8.44140625" bestFit="1" customWidth="1"/>
    <col min="3" max="3" width="6.5546875" bestFit="1" customWidth="1"/>
    <col min="4" max="4" width="6" bestFit="1" customWidth="1"/>
    <col min="5" max="5" width="5.5546875" bestFit="1" customWidth="1"/>
    <col min="6" max="6" width="11" bestFit="1" customWidth="1"/>
    <col min="8" max="8" width="19.21875" bestFit="1" customWidth="1"/>
    <col min="9" max="9" width="7.5546875" bestFit="1" customWidth="1"/>
    <col min="10" max="10" width="6.5546875" bestFit="1" customWidth="1"/>
    <col min="11" max="11" width="11" bestFit="1" customWidth="1"/>
    <col min="12" max="12" width="13.88671875" bestFit="1" customWidth="1"/>
    <col min="14" max="16" width="6.5546875" bestFit="1" customWidth="1"/>
    <col min="17" max="17" width="11" bestFit="1" customWidth="1"/>
    <col min="18" max="18" width="13.88671875" bestFit="1" customWidth="1"/>
  </cols>
  <sheetData>
    <row r="1" spans="1:18" ht="28.8" customHeight="1" x14ac:dyDescent="0.3">
      <c r="A1" s="5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8" t="s">
        <v>5</v>
      </c>
      <c r="H1" s="16" t="s">
        <v>14</v>
      </c>
      <c r="I1" s="16"/>
      <c r="J1" s="16"/>
      <c r="K1" s="16"/>
      <c r="L1" s="16"/>
    </row>
    <row r="2" spans="1:18" x14ac:dyDescent="0.3">
      <c r="A2" s="3">
        <v>46027</v>
      </c>
      <c r="B2" s="1" t="s">
        <v>6</v>
      </c>
      <c r="C2" s="1" t="s">
        <v>7</v>
      </c>
      <c r="D2" s="2">
        <v>12500</v>
      </c>
      <c r="E2" s="2">
        <v>2800</v>
      </c>
      <c r="F2" s="4">
        <v>11000</v>
      </c>
    </row>
    <row r="3" spans="1:18" x14ac:dyDescent="0.3">
      <c r="A3" s="3">
        <v>46030</v>
      </c>
      <c r="B3" s="1" t="s">
        <v>8</v>
      </c>
      <c r="C3" s="1" t="s">
        <v>9</v>
      </c>
      <c r="D3" s="2">
        <v>8500</v>
      </c>
      <c r="E3" s="2">
        <v>1900</v>
      </c>
      <c r="F3" s="4">
        <v>9000</v>
      </c>
      <c r="H3" t="s">
        <v>15</v>
      </c>
      <c r="I3" s="13">
        <f>SUM(Table1[Sales])</f>
        <v>198900</v>
      </c>
    </row>
    <row r="4" spans="1:18" x14ac:dyDescent="0.3">
      <c r="A4" s="3">
        <v>46034</v>
      </c>
      <c r="B4" s="1" t="s">
        <v>10</v>
      </c>
      <c r="C4" s="1" t="s">
        <v>11</v>
      </c>
      <c r="D4" s="2">
        <v>4200</v>
      </c>
      <c r="E4" s="2">
        <v>1200</v>
      </c>
      <c r="F4" s="4">
        <v>4000</v>
      </c>
      <c r="H4" t="s">
        <v>16</v>
      </c>
      <c r="I4" s="13">
        <f>SUM(Table1[Profit])</f>
        <v>47610</v>
      </c>
    </row>
    <row r="5" spans="1:18" x14ac:dyDescent="0.3">
      <c r="A5" s="3">
        <v>46039</v>
      </c>
      <c r="B5" s="1" t="s">
        <v>12</v>
      </c>
      <c r="C5" s="1" t="s">
        <v>13</v>
      </c>
      <c r="D5" s="2">
        <v>3100</v>
      </c>
      <c r="E5" s="2">
        <v>850</v>
      </c>
      <c r="F5" s="4">
        <v>3500</v>
      </c>
      <c r="H5" t="s">
        <v>17</v>
      </c>
      <c r="I5" s="13">
        <f>SUM(Table1[Target Sales])</f>
        <v>191500</v>
      </c>
    </row>
    <row r="6" spans="1:18" x14ac:dyDescent="0.3">
      <c r="A6" s="3">
        <v>46044</v>
      </c>
      <c r="B6" s="1" t="s">
        <v>6</v>
      </c>
      <c r="C6" s="1" t="s">
        <v>9</v>
      </c>
      <c r="D6" s="2">
        <v>14800</v>
      </c>
      <c r="E6" s="2">
        <v>3300</v>
      </c>
      <c r="F6" s="4">
        <v>14000</v>
      </c>
      <c r="H6" t="s">
        <v>18</v>
      </c>
      <c r="I6" s="14">
        <f>IF(I5=0,0,I3/I5)</f>
        <v>1.0386422976501306</v>
      </c>
    </row>
    <row r="7" spans="1:18" x14ac:dyDescent="0.3">
      <c r="A7" s="3">
        <v>46050</v>
      </c>
      <c r="B7" s="1" t="s">
        <v>8</v>
      </c>
      <c r="C7" s="1" t="s">
        <v>7</v>
      </c>
      <c r="D7" s="2">
        <v>9200</v>
      </c>
      <c r="E7" s="2">
        <v>2100</v>
      </c>
      <c r="F7" s="4">
        <v>9000</v>
      </c>
      <c r="H7" t="s">
        <v>19</v>
      </c>
      <c r="I7" s="14">
        <f>IF(SUM(Table1[Sales])=0,0,SUM(Table1[Profit])/SUM(Table1[Sales]))</f>
        <v>0.23936651583710408</v>
      </c>
    </row>
    <row r="8" spans="1:18" x14ac:dyDescent="0.3">
      <c r="A8" s="3">
        <v>46056</v>
      </c>
      <c r="B8" s="1" t="s">
        <v>10</v>
      </c>
      <c r="C8" s="1" t="s">
        <v>13</v>
      </c>
      <c r="D8" s="2">
        <v>4600</v>
      </c>
      <c r="E8" s="2">
        <v>1350</v>
      </c>
      <c r="F8" s="4">
        <v>4500</v>
      </c>
      <c r="H8" t="s">
        <v>20</v>
      </c>
      <c r="I8" t="str">
        <f>INDEX(N11:N14,MATCH(MAX(O11:O14),O11:O14,0))</f>
        <v>East</v>
      </c>
    </row>
    <row r="9" spans="1:18" x14ac:dyDescent="0.3">
      <c r="A9" s="3">
        <v>46060</v>
      </c>
      <c r="B9" s="1" t="s">
        <v>12</v>
      </c>
      <c r="C9" s="1" t="s">
        <v>11</v>
      </c>
      <c r="D9" s="2">
        <v>2900</v>
      </c>
      <c r="E9" s="2">
        <v>780</v>
      </c>
      <c r="F9" s="4">
        <v>3200</v>
      </c>
    </row>
    <row r="10" spans="1:18" x14ac:dyDescent="0.3">
      <c r="A10" s="3">
        <v>46067</v>
      </c>
      <c r="B10" s="1" t="s">
        <v>6</v>
      </c>
      <c r="C10" s="1" t="s">
        <v>7</v>
      </c>
      <c r="D10" s="2">
        <v>13200</v>
      </c>
      <c r="E10" s="2">
        <v>3000</v>
      </c>
      <c r="F10" s="4">
        <v>12500</v>
      </c>
      <c r="H10" s="15" t="s">
        <v>1</v>
      </c>
      <c r="I10" s="15" t="s">
        <v>3</v>
      </c>
      <c r="J10" s="15" t="s">
        <v>4</v>
      </c>
      <c r="K10" s="15" t="s">
        <v>5</v>
      </c>
      <c r="L10" s="15" t="s">
        <v>21</v>
      </c>
      <c r="N10" s="15" t="s">
        <v>2</v>
      </c>
      <c r="O10" s="15" t="s">
        <v>3</v>
      </c>
      <c r="P10" s="15" t="s">
        <v>4</v>
      </c>
      <c r="Q10" s="15" t="s">
        <v>5</v>
      </c>
      <c r="R10" s="15" t="s">
        <v>21</v>
      </c>
    </row>
    <row r="11" spans="1:18" x14ac:dyDescent="0.3">
      <c r="A11" s="3">
        <v>46072</v>
      </c>
      <c r="B11" s="1" t="s">
        <v>8</v>
      </c>
      <c r="C11" s="1" t="s">
        <v>11</v>
      </c>
      <c r="D11" s="2">
        <v>7800</v>
      </c>
      <c r="E11" s="2">
        <v>1700</v>
      </c>
      <c r="F11" s="4">
        <v>8500</v>
      </c>
      <c r="H11" t="s">
        <v>6</v>
      </c>
      <c r="I11" s="13">
        <f>SUMIFS(Table1[Sales],Table1[Product],H11)</f>
        <v>99200</v>
      </c>
      <c r="J11" s="13">
        <f>SUMIFS(Table1[Profit],Table1[Product],H11)</f>
        <v>22450</v>
      </c>
      <c r="K11" s="13">
        <f>SUMIFS(Table1[Target Sales],Table1[Product],H11)</f>
        <v>91500</v>
      </c>
      <c r="L11" s="14">
        <f>IF(K11=0,0,I11/K11)</f>
        <v>1.0841530054644808</v>
      </c>
      <c r="N11" t="s">
        <v>7</v>
      </c>
      <c r="O11" s="13">
        <f>SUMIFS(Table1[Sales],Table1[Region],N11)</f>
        <v>66750</v>
      </c>
      <c r="P11" s="13">
        <f>SUMIFS(Table1[Profit],Table1[Region],N11)</f>
        <v>15800</v>
      </c>
      <c r="Q11" s="13">
        <f>SUMIFS(Table1[Target Sales],Table1[Region],N11)</f>
        <v>63200</v>
      </c>
      <c r="R11" s="14">
        <f>IF(Q11=0,0,O11/Q11)</f>
        <v>1.0561708860759493</v>
      </c>
    </row>
    <row r="12" spans="1:18" x14ac:dyDescent="0.3">
      <c r="A12" s="3">
        <v>46077</v>
      </c>
      <c r="B12" s="1" t="s">
        <v>10</v>
      </c>
      <c r="C12" s="1" t="s">
        <v>9</v>
      </c>
      <c r="D12" s="2">
        <v>5100</v>
      </c>
      <c r="E12" s="2">
        <v>1500</v>
      </c>
      <c r="F12" s="4">
        <v>4800</v>
      </c>
      <c r="H12" t="s">
        <v>8</v>
      </c>
      <c r="I12" s="13">
        <f>SUMIFS(Table1[Sales],Table1[Product],H12)</f>
        <v>52200</v>
      </c>
      <c r="J12" s="13">
        <f>SUMIFS(Table1[Profit],Table1[Product],H12)</f>
        <v>11700</v>
      </c>
      <c r="K12" s="13">
        <f>SUMIFS(Table1[Target Sales],Table1[Product],H12)</f>
        <v>52500</v>
      </c>
      <c r="L12" s="14">
        <f>IF(K12=0,0,I12/K12)</f>
        <v>0.99428571428571433</v>
      </c>
      <c r="N12" t="s">
        <v>11</v>
      </c>
      <c r="O12" s="13">
        <f>SUMIFS(Table1[Sales],Table1[Region],N12)</f>
        <v>34400</v>
      </c>
      <c r="P12" s="13">
        <f>SUMIFS(Table1[Profit],Table1[Region],N12)</f>
        <v>8510</v>
      </c>
      <c r="Q12" s="13">
        <f>SUMIFS(Table1[Target Sales],Table1[Region],N12)</f>
        <v>35800</v>
      </c>
      <c r="R12" s="14">
        <f>IF(Q12=0,0,O12/Q12)</f>
        <v>0.96089385474860334</v>
      </c>
    </row>
    <row r="13" spans="1:18" x14ac:dyDescent="0.3">
      <c r="A13" s="3">
        <v>46083</v>
      </c>
      <c r="B13" s="1" t="s">
        <v>12</v>
      </c>
      <c r="C13" s="1" t="s">
        <v>13</v>
      </c>
      <c r="D13" s="2">
        <v>3400</v>
      </c>
      <c r="E13" s="2">
        <v>920</v>
      </c>
      <c r="F13" s="4">
        <v>3300</v>
      </c>
      <c r="H13" t="s">
        <v>10</v>
      </c>
      <c r="I13" s="13">
        <f>SUMIFS(Table1[Sales],Table1[Product],H13)</f>
        <v>27950</v>
      </c>
      <c r="J13" s="13">
        <f>SUMIFS(Table1[Profit],Table1[Product],H13)</f>
        <v>8150</v>
      </c>
      <c r="K13" s="13">
        <f>SUMIFS(Table1[Target Sales],Table1[Product],H13)</f>
        <v>27600</v>
      </c>
      <c r="L13" s="14">
        <f>IF(K13=0,0,I13/K13)</f>
        <v>1.0126811594202898</v>
      </c>
      <c r="N13" t="s">
        <v>13</v>
      </c>
      <c r="O13" s="13">
        <f>SUMIFS(Table1[Sales],Table1[Region],N13)</f>
        <v>38350</v>
      </c>
      <c r="P13" s="13">
        <f>SUMIFS(Table1[Profit],Table1[Region],N13)</f>
        <v>9570</v>
      </c>
      <c r="Q13" s="13">
        <f>SUMIFS(Table1[Target Sales],Table1[Region],N13)</f>
        <v>37300</v>
      </c>
      <c r="R13" s="14">
        <f>IF(Q13=0,0,O13/Q13)</f>
        <v>1.0281501340482573</v>
      </c>
    </row>
    <row r="14" spans="1:18" x14ac:dyDescent="0.3">
      <c r="A14" s="3">
        <v>46090</v>
      </c>
      <c r="B14" s="1" t="s">
        <v>6</v>
      </c>
      <c r="C14" s="1" t="s">
        <v>13</v>
      </c>
      <c r="D14" s="2">
        <v>15600</v>
      </c>
      <c r="E14" s="2">
        <v>3700</v>
      </c>
      <c r="F14" s="4">
        <v>14500</v>
      </c>
      <c r="H14" t="s">
        <v>12</v>
      </c>
      <c r="I14" s="13">
        <f>SUMIFS(Table1[Sales],Table1[Product],H14)</f>
        <v>19550</v>
      </c>
      <c r="J14" s="13">
        <f>SUMIFS(Table1[Profit],Table1[Product],H14)</f>
        <v>5310</v>
      </c>
      <c r="K14" s="13">
        <f>SUMIFS(Table1[Target Sales],Table1[Product],H14)</f>
        <v>19900</v>
      </c>
      <c r="L14" s="14">
        <f>IF(K14=0,0,I14/K14)</f>
        <v>0.98241206030150752</v>
      </c>
      <c r="N14" t="s">
        <v>9</v>
      </c>
      <c r="O14" s="13">
        <f>SUMIFS(Table1[Sales],Table1[Region],N14)</f>
        <v>59400</v>
      </c>
      <c r="P14" s="13">
        <f>SUMIFS(Table1[Profit],Table1[Region],N14)</f>
        <v>13730</v>
      </c>
      <c r="Q14" s="13">
        <f>SUMIFS(Table1[Target Sales],Table1[Region],N14)</f>
        <v>55200</v>
      </c>
      <c r="R14" s="14">
        <f>IF(Q14=0,0,O14/Q14)</f>
        <v>1.076086956521739</v>
      </c>
    </row>
    <row r="15" spans="1:18" x14ac:dyDescent="0.3">
      <c r="A15" s="3">
        <v>46096</v>
      </c>
      <c r="B15" s="1" t="s">
        <v>8</v>
      </c>
      <c r="C15" s="1" t="s">
        <v>9</v>
      </c>
      <c r="D15" s="2">
        <v>8900</v>
      </c>
      <c r="E15" s="2">
        <v>1950</v>
      </c>
      <c r="F15" s="4">
        <v>9000</v>
      </c>
    </row>
    <row r="16" spans="1:18" x14ac:dyDescent="0.3">
      <c r="A16" s="3">
        <v>46102</v>
      </c>
      <c r="B16" s="1" t="s">
        <v>10</v>
      </c>
      <c r="C16" s="1" t="s">
        <v>7</v>
      </c>
      <c r="D16" s="2">
        <v>4700</v>
      </c>
      <c r="E16" s="2">
        <v>1400</v>
      </c>
      <c r="F16" s="4">
        <v>5000</v>
      </c>
    </row>
    <row r="17" spans="1:6" x14ac:dyDescent="0.3">
      <c r="A17" s="3">
        <v>46108</v>
      </c>
      <c r="B17" s="1" t="s">
        <v>12</v>
      </c>
      <c r="C17" s="1" t="s">
        <v>11</v>
      </c>
      <c r="D17" s="2">
        <v>3200</v>
      </c>
      <c r="E17" s="2">
        <v>880</v>
      </c>
      <c r="F17" s="4">
        <v>3000</v>
      </c>
    </row>
    <row r="18" spans="1:6" x14ac:dyDescent="0.3">
      <c r="A18" s="3">
        <v>46116</v>
      </c>
      <c r="B18" s="1" t="s">
        <v>6</v>
      </c>
      <c r="C18" s="1" t="s">
        <v>11</v>
      </c>
      <c r="D18" s="2">
        <v>11900</v>
      </c>
      <c r="E18" s="2">
        <v>2700</v>
      </c>
      <c r="F18" s="4">
        <v>12500</v>
      </c>
    </row>
    <row r="19" spans="1:6" x14ac:dyDescent="0.3">
      <c r="A19" s="3">
        <v>46122</v>
      </c>
      <c r="B19" s="1" t="s">
        <v>8</v>
      </c>
      <c r="C19" s="1" t="s">
        <v>13</v>
      </c>
      <c r="D19" s="2">
        <v>8300</v>
      </c>
      <c r="E19" s="2">
        <v>1850</v>
      </c>
      <c r="F19" s="4">
        <v>8000</v>
      </c>
    </row>
    <row r="20" spans="1:6" x14ac:dyDescent="0.3">
      <c r="A20" s="3">
        <v>46128</v>
      </c>
      <c r="B20" s="1" t="s">
        <v>10</v>
      </c>
      <c r="C20" s="1" t="s">
        <v>7</v>
      </c>
      <c r="D20" s="2">
        <v>4950</v>
      </c>
      <c r="E20" s="2">
        <v>1450</v>
      </c>
      <c r="F20" s="4">
        <v>4700</v>
      </c>
    </row>
    <row r="21" spans="1:6" x14ac:dyDescent="0.3">
      <c r="A21" s="3">
        <v>46134</v>
      </c>
      <c r="B21" s="1" t="s">
        <v>12</v>
      </c>
      <c r="C21" s="1" t="s">
        <v>9</v>
      </c>
      <c r="D21" s="2">
        <v>3600</v>
      </c>
      <c r="E21" s="2">
        <v>980</v>
      </c>
      <c r="F21" s="4">
        <v>3400</v>
      </c>
    </row>
    <row r="22" spans="1:6" x14ac:dyDescent="0.3">
      <c r="A22" s="3">
        <v>46141</v>
      </c>
      <c r="B22" s="1" t="s">
        <v>6</v>
      </c>
      <c r="C22" s="1" t="s">
        <v>9</v>
      </c>
      <c r="D22" s="2">
        <v>18500</v>
      </c>
      <c r="E22" s="2">
        <v>4100</v>
      </c>
      <c r="F22" s="4">
        <v>15000</v>
      </c>
    </row>
    <row r="23" spans="1:6" x14ac:dyDescent="0.3">
      <c r="A23" s="3">
        <v>46148</v>
      </c>
      <c r="B23" s="1" t="s">
        <v>8</v>
      </c>
      <c r="C23" s="1" t="s">
        <v>7</v>
      </c>
      <c r="D23" s="2">
        <v>9500</v>
      </c>
      <c r="E23" s="2">
        <v>2200</v>
      </c>
      <c r="F23" s="4">
        <v>9000</v>
      </c>
    </row>
    <row r="24" spans="1:6" x14ac:dyDescent="0.3">
      <c r="A24" s="3">
        <v>46155</v>
      </c>
      <c r="B24" s="1" t="s">
        <v>10</v>
      </c>
      <c r="C24" s="1" t="s">
        <v>11</v>
      </c>
      <c r="D24" s="2">
        <v>4400</v>
      </c>
      <c r="E24" s="2">
        <v>1250</v>
      </c>
      <c r="F24" s="4">
        <v>4600</v>
      </c>
    </row>
    <row r="25" spans="1:6" x14ac:dyDescent="0.3">
      <c r="A25" s="3">
        <v>46162</v>
      </c>
      <c r="B25" s="1" t="s">
        <v>12</v>
      </c>
      <c r="C25" s="1" t="s">
        <v>13</v>
      </c>
      <c r="D25" s="2">
        <v>3350</v>
      </c>
      <c r="E25" s="2">
        <v>900</v>
      </c>
      <c r="F25" s="4">
        <v>3500</v>
      </c>
    </row>
    <row r="26" spans="1:6" x14ac:dyDescent="0.3">
      <c r="A26" s="9">
        <v>46169</v>
      </c>
      <c r="B26" s="10" t="s">
        <v>6</v>
      </c>
      <c r="C26" s="10" t="s">
        <v>7</v>
      </c>
      <c r="D26" s="11">
        <v>12700</v>
      </c>
      <c r="E26" s="11">
        <v>2850</v>
      </c>
      <c r="F26" s="12">
        <v>12000</v>
      </c>
    </row>
  </sheetData>
  <mergeCells count="1">
    <mergeCell ref="H1:L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F8A91-CD7E-4A92-857F-BDFD0AC2CCF2}">
  <dimension ref="A1:R26"/>
  <sheetViews>
    <sheetView showGridLines="0" workbookViewId="0">
      <selection activeCell="R9" sqref="R9"/>
    </sheetView>
  </sheetViews>
  <sheetFormatPr defaultRowHeight="14.4" x14ac:dyDescent="0.3"/>
  <cols>
    <col min="1" max="1" width="9.5546875" bestFit="1" customWidth="1"/>
    <col min="2" max="2" width="8.44140625" bestFit="1" customWidth="1"/>
    <col min="3" max="3" width="6.5546875" bestFit="1" customWidth="1"/>
    <col min="4" max="4" width="6" bestFit="1" customWidth="1"/>
    <col min="5" max="5" width="5.5546875" bestFit="1" customWidth="1"/>
    <col min="6" max="6" width="11" bestFit="1" customWidth="1"/>
    <col min="8" max="8" width="5.5546875" bestFit="1" customWidth="1"/>
    <col min="9" max="10" width="6.5546875" bestFit="1" customWidth="1"/>
    <col min="11" max="11" width="11" bestFit="1" customWidth="1"/>
    <col min="12" max="12" width="13.88671875" bestFit="1" customWidth="1"/>
    <col min="14" max="16" width="6.5546875" bestFit="1" customWidth="1"/>
    <col min="17" max="17" width="11" bestFit="1" customWidth="1"/>
    <col min="18" max="18" width="13.88671875" bestFit="1" customWidth="1"/>
  </cols>
  <sheetData>
    <row r="1" spans="1:18" ht="28.8" customHeight="1" x14ac:dyDescent="0.3">
      <c r="A1" s="5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8" t="s">
        <v>5</v>
      </c>
      <c r="H1" s="17" t="s">
        <v>2</v>
      </c>
      <c r="I1" s="17"/>
      <c r="J1" s="16"/>
      <c r="K1" s="16"/>
      <c r="L1" s="16"/>
    </row>
    <row r="2" spans="1:18" x14ac:dyDescent="0.3">
      <c r="A2" s="3">
        <v>46027</v>
      </c>
      <c r="B2" s="1" t="s">
        <v>6</v>
      </c>
      <c r="C2" s="1" t="s">
        <v>7</v>
      </c>
      <c r="D2" s="2">
        <v>12500</v>
      </c>
      <c r="E2" s="2">
        <v>2800</v>
      </c>
      <c r="F2" s="4">
        <v>11000</v>
      </c>
      <c r="H2" t="s">
        <v>7</v>
      </c>
      <c r="I2" s="13">
        <f>SUMIFS(Table13[Sales],Table13[Region],H2)</f>
        <v>66750</v>
      </c>
    </row>
    <row r="3" spans="1:18" x14ac:dyDescent="0.3">
      <c r="A3" s="3">
        <v>46030</v>
      </c>
      <c r="B3" s="1" t="s">
        <v>8</v>
      </c>
      <c r="C3" s="1" t="s">
        <v>9</v>
      </c>
      <c r="D3" s="2">
        <v>8500</v>
      </c>
      <c r="E3" s="2">
        <v>1900</v>
      </c>
      <c r="F3" s="4">
        <v>9000</v>
      </c>
      <c r="H3" t="s">
        <v>11</v>
      </c>
      <c r="I3" s="13">
        <f>SUMIFS(Table13[Sales],Table13[Region],H3)</f>
        <v>34400</v>
      </c>
    </row>
    <row r="4" spans="1:18" x14ac:dyDescent="0.3">
      <c r="A4" s="3">
        <v>46034</v>
      </c>
      <c r="B4" s="1" t="s">
        <v>10</v>
      </c>
      <c r="C4" s="1" t="s">
        <v>11</v>
      </c>
      <c r="D4" s="2">
        <v>4200</v>
      </c>
      <c r="E4" s="2">
        <v>1200</v>
      </c>
      <c r="F4" s="4">
        <v>4000</v>
      </c>
      <c r="H4" t="s">
        <v>13</v>
      </c>
      <c r="I4" s="13">
        <f>SUMIFS(Table13[Sales],Table13[Region],H4)</f>
        <v>38350</v>
      </c>
    </row>
    <row r="5" spans="1:18" x14ac:dyDescent="0.3">
      <c r="A5" s="3">
        <v>46039</v>
      </c>
      <c r="B5" s="1" t="s">
        <v>12</v>
      </c>
      <c r="C5" s="1" t="s">
        <v>13</v>
      </c>
      <c r="D5" s="2">
        <v>3100</v>
      </c>
      <c r="E5" s="2">
        <v>850</v>
      </c>
      <c r="F5" s="4">
        <v>3500</v>
      </c>
      <c r="H5" t="s">
        <v>9</v>
      </c>
      <c r="I5" s="13">
        <f>SUMIFS(Table13[Sales],Table13[Region],H5)</f>
        <v>59400</v>
      </c>
    </row>
    <row r="6" spans="1:18" x14ac:dyDescent="0.3">
      <c r="A6" s="3">
        <v>46044</v>
      </c>
      <c r="B6" s="1" t="s">
        <v>6</v>
      </c>
      <c r="C6" s="1" t="s">
        <v>9</v>
      </c>
      <c r="D6" s="2">
        <v>14800</v>
      </c>
      <c r="E6" s="2">
        <v>3300</v>
      </c>
      <c r="F6" s="4">
        <v>14000</v>
      </c>
      <c r="I6" s="14"/>
    </row>
    <row r="7" spans="1:18" x14ac:dyDescent="0.3">
      <c r="A7" s="3">
        <v>46050</v>
      </c>
      <c r="B7" s="1" t="s">
        <v>8</v>
      </c>
      <c r="C7" s="1" t="s">
        <v>7</v>
      </c>
      <c r="D7" s="2">
        <v>9200</v>
      </c>
      <c r="E7" s="2">
        <v>2100</v>
      </c>
      <c r="F7" s="4">
        <v>9000</v>
      </c>
      <c r="I7" s="14"/>
    </row>
    <row r="8" spans="1:18" x14ac:dyDescent="0.3">
      <c r="A8" s="3">
        <v>46056</v>
      </c>
      <c r="B8" s="1" t="s">
        <v>10</v>
      </c>
      <c r="C8" s="1" t="s">
        <v>13</v>
      </c>
      <c r="D8" s="2">
        <v>4600</v>
      </c>
      <c r="E8" s="2">
        <v>1350</v>
      </c>
      <c r="F8" s="4">
        <v>4500</v>
      </c>
    </row>
    <row r="9" spans="1:18" x14ac:dyDescent="0.3">
      <c r="A9" s="3">
        <v>46060</v>
      </c>
      <c r="B9" s="1" t="s">
        <v>12</v>
      </c>
      <c r="C9" s="1" t="s">
        <v>11</v>
      </c>
      <c r="D9" s="2">
        <v>2900</v>
      </c>
      <c r="E9" s="2">
        <v>780</v>
      </c>
      <c r="F9" s="4">
        <v>3200</v>
      </c>
    </row>
    <row r="10" spans="1:18" x14ac:dyDescent="0.3">
      <c r="A10" s="3">
        <v>46067</v>
      </c>
      <c r="B10" s="1" t="s">
        <v>6</v>
      </c>
      <c r="C10" s="1" t="s">
        <v>7</v>
      </c>
      <c r="D10" s="2">
        <v>13200</v>
      </c>
      <c r="E10" s="2">
        <v>3000</v>
      </c>
      <c r="F10" s="4">
        <v>12500</v>
      </c>
      <c r="H10" s="15"/>
      <c r="I10" s="15"/>
      <c r="J10" s="15"/>
      <c r="K10" s="15"/>
      <c r="L10" s="15"/>
      <c r="N10" s="15"/>
      <c r="O10" s="15"/>
      <c r="P10" s="15"/>
      <c r="Q10" s="15"/>
      <c r="R10" s="15"/>
    </row>
    <row r="11" spans="1:18" x14ac:dyDescent="0.3">
      <c r="A11" s="3">
        <v>46072</v>
      </c>
      <c r="B11" s="1" t="s">
        <v>8</v>
      </c>
      <c r="C11" s="1" t="s">
        <v>11</v>
      </c>
      <c r="D11" s="2">
        <v>7800</v>
      </c>
      <c r="E11" s="2">
        <v>1700</v>
      </c>
      <c r="F11" s="4">
        <v>8500</v>
      </c>
      <c r="I11" s="13"/>
      <c r="J11" s="13"/>
      <c r="K11" s="13"/>
      <c r="L11" s="14"/>
      <c r="O11" s="13"/>
      <c r="P11" s="13"/>
      <c r="Q11" s="13"/>
      <c r="R11" s="14"/>
    </row>
    <row r="12" spans="1:18" x14ac:dyDescent="0.3">
      <c r="A12" s="3">
        <v>46077</v>
      </c>
      <c r="B12" s="1" t="s">
        <v>10</v>
      </c>
      <c r="C12" s="1" t="s">
        <v>9</v>
      </c>
      <c r="D12" s="2">
        <v>5100</v>
      </c>
      <c r="E12" s="2">
        <v>1500</v>
      </c>
      <c r="F12" s="4">
        <v>4800</v>
      </c>
      <c r="I12" s="13"/>
      <c r="J12" s="13"/>
      <c r="K12" s="13"/>
      <c r="L12" s="14"/>
      <c r="O12" s="13"/>
      <c r="P12" s="13"/>
      <c r="Q12" s="13"/>
      <c r="R12" s="14"/>
    </row>
    <row r="13" spans="1:18" x14ac:dyDescent="0.3">
      <c r="A13" s="3">
        <v>46083</v>
      </c>
      <c r="B13" s="1" t="s">
        <v>12</v>
      </c>
      <c r="C13" s="1" t="s">
        <v>13</v>
      </c>
      <c r="D13" s="2">
        <v>3400</v>
      </c>
      <c r="E13" s="2">
        <v>920</v>
      </c>
      <c r="F13" s="4">
        <v>3300</v>
      </c>
      <c r="I13" s="13"/>
      <c r="J13" s="13"/>
      <c r="K13" s="13"/>
      <c r="L13" s="14"/>
      <c r="O13" s="13"/>
      <c r="P13" s="13"/>
      <c r="Q13" s="13"/>
      <c r="R13" s="14"/>
    </row>
    <row r="14" spans="1:18" x14ac:dyDescent="0.3">
      <c r="A14" s="3">
        <v>46090</v>
      </c>
      <c r="B14" s="1" t="s">
        <v>6</v>
      </c>
      <c r="C14" s="1" t="s">
        <v>13</v>
      </c>
      <c r="D14" s="2">
        <v>15600</v>
      </c>
      <c r="E14" s="2">
        <v>3700</v>
      </c>
      <c r="F14" s="4">
        <v>14500</v>
      </c>
      <c r="I14" s="13"/>
      <c r="J14" s="13"/>
      <c r="K14" s="13"/>
      <c r="L14" s="14"/>
      <c r="O14" s="13"/>
      <c r="P14" s="13"/>
      <c r="Q14" s="13"/>
      <c r="R14" s="14"/>
    </row>
    <row r="15" spans="1:18" x14ac:dyDescent="0.3">
      <c r="A15" s="3">
        <v>46096</v>
      </c>
      <c r="B15" s="1" t="s">
        <v>8</v>
      </c>
      <c r="C15" s="1" t="s">
        <v>9</v>
      </c>
      <c r="D15" s="2">
        <v>8900</v>
      </c>
      <c r="E15" s="2">
        <v>1950</v>
      </c>
      <c r="F15" s="4">
        <v>9000</v>
      </c>
    </row>
    <row r="16" spans="1:18" x14ac:dyDescent="0.3">
      <c r="A16" s="3">
        <v>46102</v>
      </c>
      <c r="B16" s="1" t="s">
        <v>10</v>
      </c>
      <c r="C16" s="1" t="s">
        <v>7</v>
      </c>
      <c r="D16" s="2">
        <v>4700</v>
      </c>
      <c r="E16" s="2">
        <v>1400</v>
      </c>
      <c r="F16" s="4">
        <v>5000</v>
      </c>
    </row>
    <row r="17" spans="1:6" x14ac:dyDescent="0.3">
      <c r="A17" s="3">
        <v>46108</v>
      </c>
      <c r="B17" s="1" t="s">
        <v>12</v>
      </c>
      <c r="C17" s="1" t="s">
        <v>11</v>
      </c>
      <c r="D17" s="2">
        <v>3200</v>
      </c>
      <c r="E17" s="2">
        <v>880</v>
      </c>
      <c r="F17" s="4">
        <v>3000</v>
      </c>
    </row>
    <row r="18" spans="1:6" x14ac:dyDescent="0.3">
      <c r="A18" s="3">
        <v>46116</v>
      </c>
      <c r="B18" s="1" t="s">
        <v>6</v>
      </c>
      <c r="C18" s="1" t="s">
        <v>11</v>
      </c>
      <c r="D18" s="2">
        <v>11900</v>
      </c>
      <c r="E18" s="2">
        <v>2700</v>
      </c>
      <c r="F18" s="4">
        <v>12500</v>
      </c>
    </row>
    <row r="19" spans="1:6" x14ac:dyDescent="0.3">
      <c r="A19" s="3">
        <v>46122</v>
      </c>
      <c r="B19" s="1" t="s">
        <v>8</v>
      </c>
      <c r="C19" s="1" t="s">
        <v>13</v>
      </c>
      <c r="D19" s="2">
        <v>8300</v>
      </c>
      <c r="E19" s="2">
        <v>1850</v>
      </c>
      <c r="F19" s="4">
        <v>8000</v>
      </c>
    </row>
    <row r="20" spans="1:6" x14ac:dyDescent="0.3">
      <c r="A20" s="3">
        <v>46128</v>
      </c>
      <c r="B20" s="1" t="s">
        <v>10</v>
      </c>
      <c r="C20" s="1" t="s">
        <v>7</v>
      </c>
      <c r="D20" s="2">
        <v>4950</v>
      </c>
      <c r="E20" s="2">
        <v>1450</v>
      </c>
      <c r="F20" s="4">
        <v>4700</v>
      </c>
    </row>
    <row r="21" spans="1:6" x14ac:dyDescent="0.3">
      <c r="A21" s="3">
        <v>46134</v>
      </c>
      <c r="B21" s="1" t="s">
        <v>12</v>
      </c>
      <c r="C21" s="1" t="s">
        <v>9</v>
      </c>
      <c r="D21" s="2">
        <v>3600</v>
      </c>
      <c r="E21" s="2">
        <v>980</v>
      </c>
      <c r="F21" s="4">
        <v>3400</v>
      </c>
    </row>
    <row r="22" spans="1:6" x14ac:dyDescent="0.3">
      <c r="A22" s="3">
        <v>46141</v>
      </c>
      <c r="B22" s="1" t="s">
        <v>6</v>
      </c>
      <c r="C22" s="1" t="s">
        <v>9</v>
      </c>
      <c r="D22" s="2">
        <v>18500</v>
      </c>
      <c r="E22" s="2">
        <v>4100</v>
      </c>
      <c r="F22" s="4">
        <v>15000</v>
      </c>
    </row>
    <row r="23" spans="1:6" x14ac:dyDescent="0.3">
      <c r="A23" s="3">
        <v>46148</v>
      </c>
      <c r="B23" s="1" t="s">
        <v>8</v>
      </c>
      <c r="C23" s="1" t="s">
        <v>7</v>
      </c>
      <c r="D23" s="2">
        <v>9500</v>
      </c>
      <c r="E23" s="2">
        <v>2200</v>
      </c>
      <c r="F23" s="4">
        <v>9000</v>
      </c>
    </row>
    <row r="24" spans="1:6" x14ac:dyDescent="0.3">
      <c r="A24" s="3">
        <v>46155</v>
      </c>
      <c r="B24" s="1" t="s">
        <v>10</v>
      </c>
      <c r="C24" s="1" t="s">
        <v>11</v>
      </c>
      <c r="D24" s="2">
        <v>4400</v>
      </c>
      <c r="E24" s="2">
        <v>1250</v>
      </c>
      <c r="F24" s="4">
        <v>4600</v>
      </c>
    </row>
    <row r="25" spans="1:6" x14ac:dyDescent="0.3">
      <c r="A25" s="3">
        <v>46162</v>
      </c>
      <c r="B25" s="1" t="s">
        <v>12</v>
      </c>
      <c r="C25" s="1" t="s">
        <v>13</v>
      </c>
      <c r="D25" s="2">
        <v>3350</v>
      </c>
      <c r="E25" s="2">
        <v>900</v>
      </c>
      <c r="F25" s="4">
        <v>3500</v>
      </c>
    </row>
    <row r="26" spans="1:6" x14ac:dyDescent="0.3">
      <c r="A26" s="9">
        <v>46169</v>
      </c>
      <c r="B26" s="10" t="s">
        <v>6</v>
      </c>
      <c r="C26" s="10" t="s">
        <v>7</v>
      </c>
      <c r="D26" s="11">
        <v>12700</v>
      </c>
      <c r="E26" s="11">
        <v>2850</v>
      </c>
      <c r="F26" s="12">
        <v>12000</v>
      </c>
    </row>
  </sheetData>
  <mergeCells count="1">
    <mergeCell ref="H1:L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Aditi Ladha</dc:creator>
  <cp:lastModifiedBy>Aditi Lundia</cp:lastModifiedBy>
  <dcterms:created xsi:type="dcterms:W3CDTF">2026-09-01T17:56:30Z</dcterms:created>
  <dcterms:modified xsi:type="dcterms:W3CDTF">2026-09-02T09:24:35Z</dcterms:modified>
</cp:coreProperties>
</file>