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A19AD874-0442-4214-B5C2-05C5471F411A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Sales_Data" sheetId="1" r:id="rId1"/>
    <sheet name="Data_Cleaning" sheetId="3" r:id="rId2"/>
    <sheet name="Product_Analysis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5" l="1"/>
  <c r="I23" i="5"/>
  <c r="I22" i="5"/>
  <c r="D20" i="5" a="1"/>
  <c r="C20" i="5" a="1"/>
  <c r="B20" i="5" a="1"/>
  <c r="A20" i="5" a="1"/>
  <c r="I14" i="5" a="1"/>
  <c r="I5" i="5" a="1"/>
  <c r="D16" i="5"/>
  <c r="C16" i="5"/>
  <c r="B16" i="5"/>
  <c r="G5" i="5" a="1"/>
  <c r="F5" i="5" a="1"/>
  <c r="E5" i="5" a="1"/>
  <c r="D5" i="5" a="1"/>
  <c r="C5" i="5" a="1"/>
  <c r="B5" i="5" a="1"/>
  <c r="A5" i="5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<sst xmlns="http://schemas.openxmlformats.org/spreadsheetml/2006/main" count="103" uniqueCount="47">
  <si>
    <t>Product</t>
  </si>
  <si>
    <t>Category</t>
  </si>
  <si>
    <t>Region</t>
  </si>
  <si>
    <t>Revenue</t>
  </si>
  <si>
    <t>Profit</t>
  </si>
  <si>
    <t>Orders</t>
  </si>
  <si>
    <t>Laptop Pro</t>
  </si>
  <si>
    <t>Hardware</t>
  </si>
  <si>
    <t>East</t>
  </si>
  <si>
    <t>West</t>
  </si>
  <si>
    <t>Tablet X</t>
  </si>
  <si>
    <t>South</t>
  </si>
  <si>
    <t>Monitor Plus</t>
  </si>
  <si>
    <t>North</t>
  </si>
  <si>
    <t>Office Suite</t>
  </si>
  <si>
    <t>Software</t>
  </si>
  <si>
    <t>Analytics Pro</t>
  </si>
  <si>
    <t>Cloud Backup</t>
  </si>
  <si>
    <t>Services</t>
  </si>
  <si>
    <t>Support Plan</t>
  </si>
  <si>
    <t>Security 360</t>
  </si>
  <si>
    <t>Printer Max</t>
  </si>
  <si>
    <t>CRM Connect</t>
  </si>
  <si>
    <t>Customer</t>
  </si>
  <si>
    <t>City</t>
  </si>
  <si>
    <t>Contoso</t>
  </si>
  <si>
    <t>New York</t>
  </si>
  <si>
    <t xml:space="preserve">Contoso </t>
  </si>
  <si>
    <t>new york</t>
  </si>
  <si>
    <t>Fabrikam</t>
  </si>
  <si>
    <t>Chicago</t>
  </si>
  <si>
    <t>FABRIKAM</t>
  </si>
  <si>
    <t>CHICAGO</t>
  </si>
  <si>
    <t>Northwind</t>
  </si>
  <si>
    <t>Dallas</t>
  </si>
  <si>
    <t>"Analyze this sales data and identify the top five products by revenue and profit. Explain any major differences between revenue and profit."</t>
  </si>
  <si>
    <t>PRODUCT PERFORMANCE</t>
  </si>
  <si>
    <t>Revenue vs profit | all regions combined</t>
  </si>
  <si>
    <t>Margin</t>
  </si>
  <si>
    <t>Revenue rank</t>
  </si>
  <si>
    <t>Profit rank</t>
  </si>
  <si>
    <t>Profit rank less revenue rank</t>
  </si>
  <si>
    <t>ALL PRODUCTS</t>
  </si>
  <si>
    <t>TOP FIVE · REVENUE</t>
  </si>
  <si>
    <t>TOP FIVE · PROFIT</t>
  </si>
  <si>
    <t>CATEGORY</t>
  </si>
  <si>
    <t>READOUT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</si>
</sst>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&quot;$&quot;#,##0"/>
    <numFmt numFmtId="166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0"/>
      <color rgb="FF17324D"/>
      <name val="Calibri"/>
      <family val="2"/>
      <scheme val="minor"/>
    </font>
    <font>
      <i/>
      <sz val="11"/>
      <color rgb="FF5A6D80"/>
      <name val="Calibri"/>
      <family val="2"/>
      <scheme val="minor"/>
    </font>
    <font>
      <sz val="11"/>
      <color rgb="FF24435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17324D"/>
        <bgColor indexed="64"/>
      </patternFill>
    </fill>
    <fill>
      <patternFill patternType="solid">
        <fgColor rgb="FFD9E8EE"/>
        <bgColor indexed="64"/>
      </patternFill>
    </fill>
    <fill>
      <patternFill patternType="solid">
        <fgColor rgb="FFE6F0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  <xf numFmtId="165" fontId="0" fillId="0" borderId="0" xfId="0" applyNumberFormat="1"/>
    <xf numFmtId="166" fontId="0" fillId="0" borderId="0" xfId="0" applyNumberFormat="1"/>
    <xf numFmtId="0" fontId="4" fillId="0" borderId="0" xfId="0" applyFont="1"/>
    <xf numFmtId="0" fontId="5" fillId="0" borderId="0" xfId="0" applyFont="1"/>
    <xf numFmtId="0" fontId="3" fillId="3" borderId="0" xfId="0" applyFont="1" applyFill="1" applyAlignment="1">
      <alignment wrapText="1"/>
    </xf>
    <xf numFmtId="0" fontId="0" fillId="4" borderId="0" xfId="0" applyFill="1"/>
    <xf numFmtId="0" fontId="2" fillId="4" borderId="0" xfId="0" applyFont="1" applyFill="1"/>
    <xf numFmtId="0" fontId="2" fillId="5" borderId="0" xfId="0" applyFont="1" applyFill="1"/>
    <xf numFmtId="165" fontId="2" fillId="5" borderId="0" xfId="0" applyNumberFormat="1" applyFont="1" applyFill="1"/>
    <xf numFmtId="166" fontId="2" fillId="5" borderId="0" xfId="0" applyNumberFormat="1" applyFont="1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alesTable" displayName="SalesTable" ref="A1:F21">
  <autoFilter ref="A1:F21" xr:uid="{00000000-0009-0000-0100-000001000000}"/>
  <tableColumns count="6">
    <tableColumn id="1" xr3:uid="{00000000-0010-0000-0000-000001000000}" name="&quot;Analyze this sales data and identify the top five products by revenue and profit. Explain any major differences between revenue and profit.&quot;"/>
    <tableColumn id="2" xr3:uid="{00000000-0010-0000-0000-000002000000}" name="Category"/>
    <tableColumn id="3" xr3:uid="{00000000-0010-0000-0000-000003000000}" name="Region"/>
    <tableColumn id="4" xr3:uid="{00000000-0010-0000-0000-000004000000}" name="Revenue"/>
    <tableColumn id="5" xr3:uid="{00000000-0010-0000-0000-000005000000}" name="Profit"/>
    <tableColumn id="6" xr3:uid="{00000000-0010-0000-0000-000006000000}" name="Order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workbookViewId="0"/>
  </sheetViews>
  <sheetFormatPr defaultRowHeight="14.4" x14ac:dyDescent="0.3"/>
  <cols>
    <col min="1" max="2" width="18" customWidth="1"/>
    <col min="3" max="3" width="11" customWidth="1"/>
    <col min="4" max="4" width="11.109375" customWidth="1"/>
    <col min="5" max="6" width="18" customWidth="1"/>
  </cols>
  <sheetData>
    <row r="1" spans="1:6" x14ac:dyDescent="0.3">
      <c r="A1" s="3" t="s">
        <v>35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s="2">
        <v>125000</v>
      </c>
      <c r="E2" s="2">
        <v>28000</v>
      </c>
      <c r="F2">
        <v>220</v>
      </c>
    </row>
    <row r="3" spans="1:6" x14ac:dyDescent="0.3">
      <c r="A3" t="s">
        <v>6</v>
      </c>
      <c r="B3" t="s">
        <v>7</v>
      </c>
      <c r="C3" t="s">
        <v>9</v>
      </c>
      <c r="D3" s="2">
        <v>118000</v>
      </c>
      <c r="E3" s="2">
        <v>24500</v>
      </c>
      <c r="F3">
        <v>210</v>
      </c>
    </row>
    <row r="4" spans="1:6" x14ac:dyDescent="0.3">
      <c r="A4" t="s">
        <v>10</v>
      </c>
      <c r="B4" t="s">
        <v>7</v>
      </c>
      <c r="C4" t="s">
        <v>8</v>
      </c>
      <c r="D4" s="2">
        <v>82000</v>
      </c>
      <c r="E4" s="2">
        <v>19000</v>
      </c>
      <c r="F4">
        <v>260</v>
      </c>
    </row>
    <row r="5" spans="1:6" x14ac:dyDescent="0.3">
      <c r="A5" t="s">
        <v>10</v>
      </c>
      <c r="B5" t="s">
        <v>7</v>
      </c>
      <c r="C5" t="s">
        <v>11</v>
      </c>
      <c r="D5" s="2">
        <v>76000</v>
      </c>
      <c r="E5" s="2">
        <v>17000</v>
      </c>
      <c r="F5">
        <v>240</v>
      </c>
    </row>
    <row r="6" spans="1:6" x14ac:dyDescent="0.3">
      <c r="A6" t="s">
        <v>12</v>
      </c>
      <c r="B6" t="s">
        <v>7</v>
      </c>
      <c r="C6" t="s">
        <v>13</v>
      </c>
      <c r="D6" s="2">
        <v>54000</v>
      </c>
      <c r="E6" s="2">
        <v>12000</v>
      </c>
      <c r="F6">
        <v>300</v>
      </c>
    </row>
    <row r="7" spans="1:6" x14ac:dyDescent="0.3">
      <c r="A7" t="s">
        <v>12</v>
      </c>
      <c r="B7" t="s">
        <v>7</v>
      </c>
      <c r="C7" t="s">
        <v>9</v>
      </c>
      <c r="D7" s="2">
        <v>51000</v>
      </c>
      <c r="E7" s="2">
        <v>10800</v>
      </c>
      <c r="F7">
        <v>285</v>
      </c>
    </row>
    <row r="8" spans="1:6" x14ac:dyDescent="0.3">
      <c r="A8" t="s">
        <v>14</v>
      </c>
      <c r="B8" t="s">
        <v>15</v>
      </c>
      <c r="C8" t="s">
        <v>8</v>
      </c>
      <c r="D8" s="2">
        <v>146000</v>
      </c>
      <c r="E8" s="2">
        <v>92000</v>
      </c>
      <c r="F8">
        <v>410</v>
      </c>
    </row>
    <row r="9" spans="1:6" x14ac:dyDescent="0.3">
      <c r="A9" t="s">
        <v>14</v>
      </c>
      <c r="B9" t="s">
        <v>15</v>
      </c>
      <c r="C9" t="s">
        <v>9</v>
      </c>
      <c r="D9" s="2">
        <v>138000</v>
      </c>
      <c r="E9" s="2">
        <v>87000</v>
      </c>
      <c r="F9">
        <v>395</v>
      </c>
    </row>
    <row r="10" spans="1:6" x14ac:dyDescent="0.3">
      <c r="A10" t="s">
        <v>16</v>
      </c>
      <c r="B10" t="s">
        <v>15</v>
      </c>
      <c r="C10" t="s">
        <v>13</v>
      </c>
      <c r="D10" s="2">
        <v>114000</v>
      </c>
      <c r="E10" s="2">
        <v>76000</v>
      </c>
      <c r="F10">
        <v>180</v>
      </c>
    </row>
    <row r="11" spans="1:6" x14ac:dyDescent="0.3">
      <c r="A11" t="s">
        <v>16</v>
      </c>
      <c r="B11" t="s">
        <v>15</v>
      </c>
      <c r="C11" t="s">
        <v>11</v>
      </c>
      <c r="D11" s="2">
        <v>109000</v>
      </c>
      <c r="E11" s="2">
        <v>72000</v>
      </c>
      <c r="F11">
        <v>170</v>
      </c>
    </row>
    <row r="12" spans="1:6" x14ac:dyDescent="0.3">
      <c r="A12" t="s">
        <v>17</v>
      </c>
      <c r="B12" t="s">
        <v>18</v>
      </c>
      <c r="C12" t="s">
        <v>8</v>
      </c>
      <c r="D12" s="2">
        <v>98000</v>
      </c>
      <c r="E12" s="2">
        <v>54000</v>
      </c>
      <c r="F12">
        <v>350</v>
      </c>
    </row>
    <row r="13" spans="1:6" x14ac:dyDescent="0.3">
      <c r="A13" t="s">
        <v>17</v>
      </c>
      <c r="B13" t="s">
        <v>18</v>
      </c>
      <c r="C13" t="s">
        <v>9</v>
      </c>
      <c r="D13" s="2">
        <v>95000</v>
      </c>
      <c r="E13" s="2">
        <v>52000</v>
      </c>
      <c r="F13">
        <v>340</v>
      </c>
    </row>
    <row r="14" spans="1:6" x14ac:dyDescent="0.3">
      <c r="A14" t="s">
        <v>19</v>
      </c>
      <c r="B14" t="s">
        <v>18</v>
      </c>
      <c r="C14" t="s">
        <v>13</v>
      </c>
      <c r="D14" s="2">
        <v>74000</v>
      </c>
      <c r="E14" s="2">
        <v>43000</v>
      </c>
      <c r="F14">
        <v>500</v>
      </c>
    </row>
    <row r="15" spans="1:6" x14ac:dyDescent="0.3">
      <c r="A15" t="s">
        <v>19</v>
      </c>
      <c r="B15" t="s">
        <v>18</v>
      </c>
      <c r="C15" t="s">
        <v>11</v>
      </c>
      <c r="D15" s="2">
        <v>71000</v>
      </c>
      <c r="E15" s="2">
        <v>41000</v>
      </c>
      <c r="F15">
        <v>480</v>
      </c>
    </row>
    <row r="16" spans="1:6" x14ac:dyDescent="0.3">
      <c r="A16" t="s">
        <v>20</v>
      </c>
      <c r="B16" t="s">
        <v>15</v>
      </c>
      <c r="C16" t="s">
        <v>8</v>
      </c>
      <c r="D16" s="2">
        <v>128000</v>
      </c>
      <c r="E16" s="2">
        <v>81000</v>
      </c>
      <c r="F16">
        <v>220</v>
      </c>
    </row>
    <row r="17" spans="1:6" x14ac:dyDescent="0.3">
      <c r="A17" t="s">
        <v>20</v>
      </c>
      <c r="B17" t="s">
        <v>15</v>
      </c>
      <c r="C17" t="s">
        <v>9</v>
      </c>
      <c r="D17" s="2">
        <v>122000</v>
      </c>
      <c r="E17" s="2">
        <v>78000</v>
      </c>
      <c r="F17">
        <v>215</v>
      </c>
    </row>
    <row r="18" spans="1:6" x14ac:dyDescent="0.3">
      <c r="A18" t="s">
        <v>21</v>
      </c>
      <c r="B18" t="s">
        <v>7</v>
      </c>
      <c r="C18" t="s">
        <v>11</v>
      </c>
      <c r="D18" s="2">
        <v>46000</v>
      </c>
      <c r="E18" s="2">
        <v>8500</v>
      </c>
      <c r="F18">
        <v>190</v>
      </c>
    </row>
    <row r="19" spans="1:6" x14ac:dyDescent="0.3">
      <c r="A19" t="s">
        <v>21</v>
      </c>
      <c r="B19" t="s">
        <v>7</v>
      </c>
      <c r="C19" t="s">
        <v>8</v>
      </c>
      <c r="D19" s="2">
        <v>49000</v>
      </c>
      <c r="E19" s="2">
        <v>9200</v>
      </c>
      <c r="F19">
        <v>205</v>
      </c>
    </row>
    <row r="20" spans="1:6" x14ac:dyDescent="0.3">
      <c r="A20" t="s">
        <v>22</v>
      </c>
      <c r="B20" t="s">
        <v>15</v>
      </c>
      <c r="C20" t="s">
        <v>13</v>
      </c>
      <c r="D20" s="2">
        <v>136000</v>
      </c>
      <c r="E20" s="2">
        <v>89000</v>
      </c>
      <c r="F20">
        <v>260</v>
      </c>
    </row>
    <row r="21" spans="1:6" x14ac:dyDescent="0.3">
      <c r="A21" t="s">
        <v>22</v>
      </c>
      <c r="B21" t="s">
        <v>15</v>
      </c>
      <c r="C21" t="s">
        <v>9</v>
      </c>
      <c r="D21" s="2">
        <v>132000</v>
      </c>
      <c r="E21" s="2">
        <v>86000</v>
      </c>
      <c r="F21">
        <v>255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/>
  </sheetViews>
  <sheetFormatPr defaultRowHeight="14.4" x14ac:dyDescent="0.3"/>
  <cols>
    <col min="1" max="1" width="9.6640625" bestFit="1" customWidth="1"/>
  </cols>
  <sheetData>
    <row r="1" spans="1:2" x14ac:dyDescent="0.3">
      <c r="A1" t="s">
        <v>23</v>
      </c>
      <c r="B1" t="s">
        <v>24</v>
      </c>
    </row>
    <row r="2" spans="1:2" x14ac:dyDescent="0.3">
      <c r="A2" t="s">
        <v>25</v>
      </c>
      <c r="B2" t="s">
        <v>26</v>
      </c>
    </row>
    <row r="3" spans="1:2" x14ac:dyDescent="0.3">
      <c r="A3" t="s">
        <v>27</v>
      </c>
      <c r="B3" t="s">
        <v>28</v>
      </c>
    </row>
    <row r="4" spans="1:2" x14ac:dyDescent="0.3">
      <c r="A4" t="s">
        <v>29</v>
      </c>
      <c r="B4" t="s">
        <v>30</v>
      </c>
    </row>
    <row r="5" spans="1:2" x14ac:dyDescent="0.3">
      <c r="A5" t="s">
        <v>31</v>
      </c>
      <c r="B5" t="s">
        <v>32</v>
      </c>
    </row>
    <row r="6" spans="1:2" x14ac:dyDescent="0.3">
      <c r="A6" t="s">
        <v>33</v>
      </c>
      <c r="B6" t="s">
        <v>34</v>
      </c>
    </row>
    <row r="7" spans="1:2" x14ac:dyDescent="0.3">
      <c r="A7" t="s">
        <v>33</v>
      </c>
      <c r="B7" t="s">
        <v>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E6F5A-26D9-42EB-A73A-7921A4CB6FD9}">
  <dimension ref="A1:L26"/>
  <sheetViews>
    <sheetView tabSelected="1" workbookViewId="0">
      <selection activeCell="G3" sqref="G3"/>
    </sheetView>
  </sheetViews>
  <sheetFormatPr defaultRowHeight="14.4" x14ac:dyDescent="0.3"/>
  <cols>
    <col min="1" max="1" width="20.88671875" customWidth="1"/>
    <col min="2" max="6" width="16.33203125" customWidth="1"/>
    <col min="7" max="7" width="24.44140625" customWidth="1"/>
    <col min="8" max="8" width="4.109375" customWidth="1"/>
    <col min="9" max="9" width="24.44140625" customWidth="1"/>
    <col min="10" max="12" width="18.88671875" customWidth="1"/>
  </cols>
  <sheetData>
    <row r="1" spans="1:12" ht="36" customHeight="1" x14ac:dyDescent="0.5">
      <c r="A1" s="6" t="s">
        <v>36</v>
      </c>
    </row>
    <row r="2" spans="1:12" ht="19.05" customHeight="1" x14ac:dyDescent="0.3">
      <c r="A2" s="7" t="s">
        <v>37</v>
      </c>
    </row>
    <row r="3" spans="1:12" ht="19.05" customHeight="1" x14ac:dyDescent="0.3"/>
    <row r="4" spans="1:12" ht="46.95" customHeight="1" x14ac:dyDescent="0.3">
      <c r="A4" s="8" t="s">
        <v>0</v>
      </c>
      <c r="B4" s="8" t="s">
        <v>3</v>
      </c>
      <c r="C4" s="8" t="s">
        <v>4</v>
      </c>
      <c r="D4" s="8" t="s">
        <v>38</v>
      </c>
      <c r="E4" s="8" t="s">
        <v>39</v>
      </c>
      <c r="F4" s="8" t="s">
        <v>40</v>
      </c>
      <c r="G4" s="8" t="s">
        <v>41</v>
      </c>
      <c r="I4" s="8" t="s">
        <v>43</v>
      </c>
      <c r="J4" s="8" t="s">
        <v>3</v>
      </c>
      <c r="K4" s="8" t="s">
        <v>4</v>
      </c>
      <c r="L4" s="8" t="s">
        <v>38</v>
      </c>
    </row>
    <row r="5" spans="1:12" ht="19.05" customHeight="1" x14ac:dyDescent="0.3">
      <c r="A5" t="str" cm="1">
        <f t="array" ref="A5:A14">_xlfn.UNIQUE(INDEX(SalesTable[],,1))</f>
        <v>Laptop Pro</v>
      </c>
      <c r="B5" s="4" cm="1">
        <f t="array" ref="B5:B14">SUMIF(INDEX(SalesTable[],,1),_xlfn.ANCHORARRAY(A5),SalesTable[Revenue])</f>
        <v>243000</v>
      </c>
      <c r="C5" s="4" cm="1">
        <f t="array" ref="C5:C14">SUMIF(INDEX(SalesTable[],,1),_xlfn.ANCHORARRAY(A5),SalesTable[Profit])</f>
        <v>52500</v>
      </c>
      <c r="D5" s="5" cm="1">
        <f t="array" ref="D5:D14">IFERROR(_xlfn.ANCHORARRAY(C5)/_xlfn.ANCHORARRAY(B5),0)</f>
        <v>0.21604938271604937</v>
      </c>
      <c r="E5" cm="1">
        <f t="array" ref="E5:E14">COUNTIF(_xlfn.ANCHORARRAY(B5),"&gt;"&amp;_xlfn.ANCHORARRAY(B5))+1</f>
        <v>4</v>
      </c>
      <c r="F5" cm="1">
        <f t="array" ref="F5:F14">COUNTIF(_xlfn.ANCHORARRAY(C5),"&gt;"&amp;_xlfn.ANCHORARRAY(C5))+1</f>
        <v>7</v>
      </c>
      <c r="G5" cm="1">
        <f t="array" ref="G5:G14">_xlfn.ANCHORARRAY(F5)-_xlfn.ANCHORARRAY(E5)</f>
        <v>3</v>
      </c>
      <c r="I5" t="str" cm="1">
        <f t="array" ref="I5:L9">_xlfn.TAKE(_xlfn._xlws.SORT(_xlfn.HSTACK(_xlfn.ANCHORARRAY(A5),_xlfn.ANCHORARRAY(B5),_xlfn.ANCHORARRAY(C5),_xlfn.ANCHORARRAY(D5)),2,-1),5)</f>
        <v>Office Suite</v>
      </c>
      <c r="J5" s="4">
        <v>284000</v>
      </c>
      <c r="K5" s="4">
        <v>179000</v>
      </c>
      <c r="L5" s="5">
        <v>0.63028169014084512</v>
      </c>
    </row>
    <row r="6" spans="1:12" ht="19.05" customHeight="1" x14ac:dyDescent="0.3">
      <c r="A6" t="str">
        <v>Tablet X</v>
      </c>
      <c r="B6" s="4">
        <v>158000</v>
      </c>
      <c r="C6" s="4">
        <v>36000</v>
      </c>
      <c r="D6" s="5">
        <v>0.22784810126582278</v>
      </c>
      <c r="E6">
        <v>7</v>
      </c>
      <c r="F6">
        <v>8</v>
      </c>
      <c r="G6">
        <v>1</v>
      </c>
      <c r="I6" t="str">
        <v>CRM Connect</v>
      </c>
      <c r="J6" s="4">
        <v>268000</v>
      </c>
      <c r="K6" s="4">
        <v>175000</v>
      </c>
      <c r="L6" s="5">
        <v>0.65298507462686572</v>
      </c>
    </row>
    <row r="7" spans="1:12" ht="19.05" customHeight="1" x14ac:dyDescent="0.3">
      <c r="A7" t="str">
        <v>Monitor Plus</v>
      </c>
      <c r="B7" s="4">
        <v>105000</v>
      </c>
      <c r="C7" s="4">
        <v>22800</v>
      </c>
      <c r="D7" s="5">
        <v>0.21714285714285714</v>
      </c>
      <c r="E7">
        <v>9</v>
      </c>
      <c r="F7">
        <v>9</v>
      </c>
      <c r="G7">
        <v>0</v>
      </c>
      <c r="I7" t="str">
        <v>Security 360</v>
      </c>
      <c r="J7" s="4">
        <v>250000</v>
      </c>
      <c r="K7" s="4">
        <v>159000</v>
      </c>
      <c r="L7" s="5">
        <v>0.63600000000000001</v>
      </c>
    </row>
    <row r="8" spans="1:12" ht="19.05" customHeight="1" x14ac:dyDescent="0.3">
      <c r="A8" t="str">
        <v>Office Suite</v>
      </c>
      <c r="B8" s="4">
        <v>284000</v>
      </c>
      <c r="C8" s="4">
        <v>179000</v>
      </c>
      <c r="D8" s="5">
        <v>0.63028169014084512</v>
      </c>
      <c r="E8">
        <v>1</v>
      </c>
      <c r="F8">
        <v>1</v>
      </c>
      <c r="G8">
        <v>0</v>
      </c>
      <c r="I8" t="str">
        <v>Laptop Pro</v>
      </c>
      <c r="J8" s="4">
        <v>243000</v>
      </c>
      <c r="K8" s="4">
        <v>52500</v>
      </c>
      <c r="L8" s="5">
        <v>0.21604938271604937</v>
      </c>
    </row>
    <row r="9" spans="1:12" ht="19.05" customHeight="1" x14ac:dyDescent="0.3">
      <c r="A9" t="str">
        <v>Analytics Pro</v>
      </c>
      <c r="B9" s="4">
        <v>223000</v>
      </c>
      <c r="C9" s="4">
        <v>148000</v>
      </c>
      <c r="D9" s="5">
        <v>0.66367713004484308</v>
      </c>
      <c r="E9">
        <v>5</v>
      </c>
      <c r="F9">
        <v>4</v>
      </c>
      <c r="G9">
        <v>-1</v>
      </c>
      <c r="I9" t="str">
        <v>Analytics Pro</v>
      </c>
      <c r="J9" s="4">
        <v>223000</v>
      </c>
      <c r="K9" s="4">
        <v>148000</v>
      </c>
      <c r="L9" s="5">
        <v>0.66367713004484308</v>
      </c>
    </row>
    <row r="10" spans="1:12" ht="19.05" customHeight="1" x14ac:dyDescent="0.3">
      <c r="A10" t="str">
        <v>Cloud Backup</v>
      </c>
      <c r="B10" s="4">
        <v>193000</v>
      </c>
      <c r="C10" s="4">
        <v>106000</v>
      </c>
      <c r="D10" s="5">
        <v>0.54922279792746109</v>
      </c>
      <c r="E10">
        <v>6</v>
      </c>
      <c r="F10">
        <v>5</v>
      </c>
      <c r="G10">
        <v>-1</v>
      </c>
    </row>
    <row r="11" spans="1:12" ht="19.05" customHeight="1" x14ac:dyDescent="0.3">
      <c r="A11" t="str">
        <v>Support Plan</v>
      </c>
      <c r="B11" s="4">
        <v>145000</v>
      </c>
      <c r="C11" s="4">
        <v>84000</v>
      </c>
      <c r="D11" s="5">
        <v>0.57931034482758625</v>
      </c>
      <c r="E11">
        <v>8</v>
      </c>
      <c r="F11">
        <v>6</v>
      </c>
      <c r="G11">
        <v>-2</v>
      </c>
    </row>
    <row r="12" spans="1:12" ht="19.05" customHeight="1" x14ac:dyDescent="0.3">
      <c r="A12" t="str">
        <v>Security 360</v>
      </c>
      <c r="B12" s="4">
        <v>250000</v>
      </c>
      <c r="C12" s="4">
        <v>159000</v>
      </c>
      <c r="D12" s="5">
        <v>0.63600000000000001</v>
      </c>
      <c r="E12">
        <v>3</v>
      </c>
      <c r="F12">
        <v>3</v>
      </c>
      <c r="G12">
        <v>0</v>
      </c>
    </row>
    <row r="13" spans="1:12" ht="31.95" customHeight="1" x14ac:dyDescent="0.3">
      <c r="A13" t="str">
        <v>Printer Max</v>
      </c>
      <c r="B13" s="4">
        <v>95000</v>
      </c>
      <c r="C13" s="4">
        <v>17700</v>
      </c>
      <c r="D13" s="5">
        <v>0.18631578947368421</v>
      </c>
      <c r="E13">
        <v>10</v>
      </c>
      <c r="F13">
        <v>10</v>
      </c>
      <c r="G13">
        <v>0</v>
      </c>
      <c r="I13" s="8" t="s">
        <v>44</v>
      </c>
      <c r="J13" s="8" t="s">
        <v>3</v>
      </c>
      <c r="K13" s="8" t="s">
        <v>4</v>
      </c>
      <c r="L13" s="8" t="s">
        <v>38</v>
      </c>
    </row>
    <row r="14" spans="1:12" ht="19.05" customHeight="1" x14ac:dyDescent="0.3">
      <c r="A14" t="str">
        <v>CRM Connect</v>
      </c>
      <c r="B14" s="4">
        <v>268000</v>
      </c>
      <c r="C14" s="4">
        <v>175000</v>
      </c>
      <c r="D14" s="5">
        <v>0.65298507462686572</v>
      </c>
      <c r="E14">
        <v>2</v>
      </c>
      <c r="F14">
        <v>2</v>
      </c>
      <c r="G14">
        <v>0</v>
      </c>
      <c r="I14" t="str" cm="1">
        <f t="array" ref="I14:L18">_xlfn.TAKE(_xlfn._xlws.SORT(_xlfn.HSTACK(_xlfn.ANCHORARRAY(A5),_xlfn.ANCHORARRAY(B5),_xlfn.ANCHORARRAY(C5),_xlfn.ANCHORARRAY(D5)),3,-1),5)</f>
        <v>Office Suite</v>
      </c>
      <c r="J14" s="4">
        <v>284000</v>
      </c>
      <c r="K14" s="4">
        <v>179000</v>
      </c>
      <c r="L14" s="5">
        <v>0.63028169014084512</v>
      </c>
    </row>
    <row r="15" spans="1:12" ht="19.05" customHeight="1" x14ac:dyDescent="0.3">
      <c r="B15" s="4"/>
      <c r="C15" s="4"/>
      <c r="D15" s="5"/>
      <c r="I15" t="str">
        <v>CRM Connect</v>
      </c>
      <c r="J15" s="4">
        <v>268000</v>
      </c>
      <c r="K15" s="4">
        <v>175000</v>
      </c>
      <c r="L15" s="5">
        <v>0.65298507462686572</v>
      </c>
    </row>
    <row r="16" spans="1:12" ht="19.05" customHeight="1" x14ac:dyDescent="0.3">
      <c r="A16" s="11" t="s">
        <v>42</v>
      </c>
      <c r="B16" s="12">
        <f>SUM(SalesTable[Revenue])</f>
        <v>1964000</v>
      </c>
      <c r="C16" s="12">
        <f>SUM(SalesTable[Profit])</f>
        <v>980000</v>
      </c>
      <c r="D16" s="13">
        <f>IFERROR(C16/B16,0)</f>
        <v>0.49898167006109978</v>
      </c>
      <c r="I16" t="str">
        <v>Security 360</v>
      </c>
      <c r="J16" s="4">
        <v>250000</v>
      </c>
      <c r="K16" s="4">
        <v>159000</v>
      </c>
      <c r="L16" s="5">
        <v>0.63600000000000001</v>
      </c>
    </row>
    <row r="17" spans="1:12" ht="19.05" customHeight="1" x14ac:dyDescent="0.3">
      <c r="I17" t="str">
        <v>Analytics Pro</v>
      </c>
      <c r="J17" s="4">
        <v>223000</v>
      </c>
      <c r="K17" s="4">
        <v>148000</v>
      </c>
      <c r="L17" s="5">
        <v>0.66367713004484308</v>
      </c>
    </row>
    <row r="18" spans="1:12" ht="19.05" customHeight="1" x14ac:dyDescent="0.3">
      <c r="I18" t="str">
        <v>Cloud Backup</v>
      </c>
      <c r="J18" s="4">
        <v>193000</v>
      </c>
      <c r="K18" s="4">
        <v>106000</v>
      </c>
      <c r="L18" s="5">
        <v>0.54922279792746109</v>
      </c>
    </row>
    <row r="19" spans="1:12" ht="31.95" customHeight="1" x14ac:dyDescent="0.3">
      <c r="A19" s="8" t="s">
        <v>45</v>
      </c>
      <c r="B19" s="8" t="s">
        <v>3</v>
      </c>
      <c r="C19" s="8" t="s">
        <v>4</v>
      </c>
      <c r="D19" s="8" t="s">
        <v>38</v>
      </c>
    </row>
    <row r="20" spans="1:12" ht="19.05" customHeight="1" x14ac:dyDescent="0.3">
      <c r="A20" t="str" cm="1">
        <f t="array" ref="A20:A22">_xlfn.UNIQUE(SalesTable[Category])</f>
        <v>Hardware</v>
      </c>
      <c r="B20" s="4" cm="1">
        <f t="array" ref="B20:B22">SUMIF(SalesTable[Category],_xlfn.ANCHORARRAY(A20),SalesTable[Revenue])</f>
        <v>601000</v>
      </c>
      <c r="C20" s="4" cm="1">
        <f t="array" ref="C20:C22">SUMIF(SalesTable[Category],_xlfn.ANCHORARRAY(A20),SalesTable[Profit])</f>
        <v>129000</v>
      </c>
      <c r="D20" s="5" cm="1">
        <f t="array" ref="D20:D22">IFERROR(_xlfn.ANCHORARRAY(C20)/_xlfn.ANCHORARRAY(B20),0)</f>
        <v>0.21464226289517471</v>
      </c>
    </row>
    <row r="21" spans="1:12" ht="19.05" customHeight="1" x14ac:dyDescent="0.3">
      <c r="A21" t="str">
        <v>Software</v>
      </c>
      <c r="B21" s="4">
        <v>1025000</v>
      </c>
      <c r="C21" s="4">
        <v>661000</v>
      </c>
      <c r="D21" s="5">
        <v>0.64487804878048782</v>
      </c>
      <c r="I21" s="10" t="s">
        <v>46</v>
      </c>
      <c r="J21" s="9"/>
      <c r="K21" s="9"/>
      <c r="L21" s="9"/>
    </row>
    <row r="22" spans="1:12" ht="19.05" customHeight="1" x14ac:dyDescent="0.3">
      <c r="A22" t="str">
        <v>Services</v>
      </c>
      <c r="B22" s="4">
        <v>338000</v>
      </c>
      <c r="C22" s="4">
        <v>190000</v>
      </c>
      <c r="D22" s="5">
        <v>0.56213017751479288</v>
      </c>
      <c r="I22" s="14" t="str">
        <f>"Laptop Pro: #"&amp;INDEX(_xlfn.ANCHORARRAY(E5),MATCH("Laptop Pro",_xlfn.ANCHORARRAY(A5),0))&amp;" by revenue, #"&amp;INDEX(_xlfn.ANCHORARRAY(F5),MATCH("Laptop Pro",_xlfn.ANCHORARRAY(A5),0))&amp;" by profit ("&amp;TEXT(INDEX(_xlfn.ANCHORARRAY(D5),MATCH("Laptop Pro",_xlfn.ANCHORARRAY(A5),0)),"0.0%")&amp;" margin)."</f>
        <v>Laptop Pro: #4 by revenue, #7 by profit (21.6% margin).</v>
      </c>
    </row>
    <row r="23" spans="1:12" ht="19.05" customHeight="1" x14ac:dyDescent="0.3">
      <c r="I23" s="14" t="str">
        <f>"Cloud Backup earns "&amp;TEXT(INDEX(_xlfn.ANCHORARRAY(C5),MATCH("Cloud Backup",_xlfn.ANCHORARRAY(A5),0))/INDEX(_xlfn.ANCHORARRAY(C5),MATCH("Laptop Pro",_xlfn.ANCHORARRAY(A5),0)),"0.0")&amp;"x Laptop Pro profit, despite lower revenue."</f>
        <v>Cloud Backup earns 2.0x Laptop Pro profit, despite lower revenue.</v>
      </c>
    </row>
    <row r="24" spans="1:12" ht="19.05" customHeight="1" x14ac:dyDescent="0.3">
      <c r="I24" s="14" t="str">
        <f>"Software margin: "&amp;TEXT(INDEX(_xlfn.ANCHORARRAY(D20),MATCH("Software",_xlfn.ANCHORARRAY(A20),0)),"0.0%")&amp;"; hardware margin: "&amp;TEXT(INDEX(_xlfn.ANCHORARRAY(D20),MATCH("Hardware",_xlfn.ANCHORARRAY(A20),0)),"0.0%")&amp;"."</f>
        <v>Software margin: 64.5%; hardware margin: 21.5%.</v>
      </c>
    </row>
    <row r="25" spans="1:12" ht="19.05" customHeight="1" x14ac:dyDescent="0.3"/>
    <row r="26" spans="1:12" ht="19.05" customHeight="1" x14ac:dyDescent="0.3"/>
  </sheetData>
  <conditionalFormatting sqref="B5:B1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{FEAF86C1-4132-485E-BFF6-A72EFBA16869}</x14:id>
        </ext>
      </extLst>
    </cfRule>
  </conditionalFormatting>
  <conditionalFormatting sqref="C5:C14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{9A81B86C-A234-4A4E-8960-BD07BA1BE28B}</x14:id>
        </ext>
      </extLst>
    </cfRule>
  </conditionalFormatting>
  <conditionalFormatting sqref="J5:J9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{00BEA917-9FAE-4B05-9D05-985B2C3FA84D}</x14:id>
        </ext>
      </extLst>
    </cfRule>
  </conditionalFormatting>
  <conditionalFormatting sqref="K14:K18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{8F863C08-7157-41FB-9956-26E0C49FFAC5}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EAF86C1-4132-485E-BFF6-A72EFBA16869}">
            <x14:dataBar minLength="0" maxLength="100" negativeBarColorSameAsPositive="1" axisPosition="none">
              <x14:cfvo type="min"/>
              <x14:cfvo type="max"/>
            </x14:dataBar>
          </x14:cfRule>
          <xm:sqref>B5:B14</xm:sqref>
        </x14:conditionalFormatting>
        <x14:conditionalFormatting xmlns:xm="http://schemas.microsoft.com/office/excel/2006/main">
          <x14:cfRule type="dataBar" id="{9A81B86C-A234-4A4E-8960-BD07BA1BE28B}">
            <x14:dataBar minLength="0" maxLength="100" negativeBarColorSameAsPositive="1" axisPosition="none">
              <x14:cfvo type="min"/>
              <x14:cfvo type="max"/>
            </x14:dataBar>
          </x14:cfRule>
          <xm:sqref>C5:C14</xm:sqref>
        </x14:conditionalFormatting>
        <x14:conditionalFormatting xmlns:xm="http://schemas.microsoft.com/office/excel/2006/main">
          <x14:cfRule type="dataBar" id="{00BEA917-9FAE-4B05-9D05-985B2C3FA84D}">
            <x14:dataBar minLength="0" maxLength="100" negativeBarColorSameAsPositive="1" axisPosition="none">
              <x14:cfvo type="min"/>
              <x14:cfvo type="max"/>
            </x14:dataBar>
          </x14:cfRule>
          <xm:sqref>J5:J9</xm:sqref>
        </x14:conditionalFormatting>
        <x14:conditionalFormatting xmlns:xm="http://schemas.microsoft.com/office/excel/2006/main">
          <x14:cfRule type="dataBar" id="{8F863C08-7157-41FB-9956-26E0C49FFAC5}">
            <x14:dataBar minLength="0" maxLength="100" negativeBarColorSameAsPositive="1" axisPosition="none">
              <x14:cfvo type="min"/>
              <x14:cfvo type="max"/>
            </x14:dataBar>
          </x14:cfRule>
          <xm:sqref>K14:K18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Sales_Data</vt:lpstr>
      <vt:lpstr>Data_Cleaning</vt:lpstr>
      <vt:lpstr>Product_Analysis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Aditi Lundia</cp:lastModifiedBy>
  <dcterms:created xsi:type="dcterms:W3CDTF">2026-09-29T14:57:07Z</dcterms:created>
  <dcterms:modified xsi:type="dcterms:W3CDTF">2026-09-29T15:04:54Z</dcterms:modified>
</cp:coreProperties>
</file>